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G86414\Downloads\"/>
    </mc:Choice>
  </mc:AlternateContent>
  <bookViews>
    <workbookView xWindow="0" yWindow="0" windowWidth="16380" windowHeight="8196" tabRatio="874" activeTab="2"/>
  </bookViews>
  <sheets>
    <sheet name="高中女鈍" sheetId="5" r:id="rId1"/>
    <sheet name="高中女銳" sheetId="6" r:id="rId2"/>
    <sheet name="高中女軍" sheetId="4" r:id="rId3"/>
    <sheet name="高中男鈍" sheetId="8" r:id="rId4"/>
    <sheet name="高中男銳" sheetId="9" r:id="rId5"/>
    <sheet name="高中男軍" sheetId="7" r:id="rId6"/>
    <sheet name="國中女鈍" sheetId="10" r:id="rId7"/>
    <sheet name="國中女銳" sheetId="11" r:id="rId8"/>
    <sheet name="國中女軍" sheetId="12" r:id="rId9"/>
    <sheet name="國中男鈍" sheetId="13" r:id="rId10"/>
    <sheet name="國中男銳" sheetId="14" r:id="rId11"/>
    <sheet name="國中男軍" sheetId="15" r:id="rId12"/>
    <sheet name="國小高女鈍" sheetId="16" r:id="rId13"/>
    <sheet name="國小高女銳" sheetId="17" r:id="rId14"/>
    <sheet name="國小高女軍" sheetId="18" r:id="rId15"/>
    <sheet name="國小高男鈍" sheetId="19" r:id="rId16"/>
    <sheet name="國小高男銳" sheetId="20" r:id="rId17"/>
    <sheet name="國小高男軍" sheetId="21" r:id="rId18"/>
    <sheet name="國小中女鈍" sheetId="22" r:id="rId19"/>
    <sheet name="國小中女銳" sheetId="23" r:id="rId20"/>
    <sheet name="國小中女軍" sheetId="24" r:id="rId21"/>
    <sheet name="國小中男鈍" sheetId="25" r:id="rId22"/>
    <sheet name="國小中男銳" sheetId="26" r:id="rId23"/>
    <sheet name="國小中男軍" sheetId="27" r:id="rId24"/>
    <sheet name="國小低女鈍" sheetId="28" r:id="rId25"/>
    <sheet name="國小低女銳" sheetId="29" r:id="rId26"/>
    <sheet name="國小低女軍" sheetId="30" r:id="rId27"/>
    <sheet name="國小低男鈍" sheetId="31" r:id="rId28"/>
    <sheet name="國小低男銳" sheetId="32" r:id="rId29"/>
    <sheet name="國小低男軍" sheetId="33" r:id="rId30"/>
  </sheets>
  <definedNames>
    <definedName name="_xlnm._FilterDatabase" localSheetId="2" hidden="1">高中女軍!$B$1:$G$4</definedName>
    <definedName name="_xlnm._FilterDatabase" localSheetId="0" hidden="1">高中女鈍!$B$1:$G$7</definedName>
    <definedName name="_xlnm._FilterDatabase" localSheetId="1" hidden="1">高中女銳!$B$1:$G$9</definedName>
    <definedName name="_xlnm._FilterDatabase" localSheetId="5" hidden="1">高中男軍!$B$1:$G$7</definedName>
    <definedName name="_xlnm._FilterDatabase" localSheetId="3" hidden="1">高中男鈍!$B$1:$G$7</definedName>
    <definedName name="_xlnm._FilterDatabase" localSheetId="4" hidden="1">高中男銳!$B$1:$G$9</definedName>
    <definedName name="_xlnm._FilterDatabase" localSheetId="20" hidden="1">國小中女軍!$B$1:$G$8</definedName>
    <definedName name="_xlnm._FilterDatabase" localSheetId="18" hidden="1">國小中女鈍!$B$1:$G$12</definedName>
    <definedName name="_xlnm._FilterDatabase" localSheetId="19" hidden="1">國小中女銳!$B$1:$G$14</definedName>
    <definedName name="_xlnm._FilterDatabase" localSheetId="23" hidden="1">國小中男軍!$B$1:$G$15</definedName>
    <definedName name="_xlnm._FilterDatabase" localSheetId="21" hidden="1">國小中男鈍!$B$1:$G$23</definedName>
    <definedName name="_xlnm._FilterDatabase" localSheetId="22" hidden="1">國小中男銳!$B$1:$G$19</definedName>
    <definedName name="_xlnm._FilterDatabase" localSheetId="26" hidden="1">國小低女軍!$B$1:$G$4</definedName>
    <definedName name="_xlnm._FilterDatabase" localSheetId="24" hidden="1">國小低女鈍!$B$1:$G$7</definedName>
    <definedName name="_xlnm._FilterDatabase" localSheetId="25" hidden="1">國小低女銳!$B$1:$G$13</definedName>
    <definedName name="_xlnm._FilterDatabase" localSheetId="29" hidden="1">國小低男軍!$B$1:$G$9</definedName>
    <definedName name="_xlnm._FilterDatabase" localSheetId="27" hidden="1">國小低男鈍!$B$1:$G$12</definedName>
    <definedName name="_xlnm._FilterDatabase" localSheetId="28" hidden="1">國小低男銳!$B$1:$G$22</definedName>
    <definedName name="_xlnm._FilterDatabase" localSheetId="14" hidden="1">國小高女軍!$B$1:$G$15</definedName>
    <definedName name="_xlnm._FilterDatabase" localSheetId="12" hidden="1">國小高女鈍!$B$1:$G$12</definedName>
    <definedName name="_xlnm._FilterDatabase" localSheetId="13" hidden="1">國小高女銳!$B$1:$G$23</definedName>
    <definedName name="_xlnm._FilterDatabase" localSheetId="17" hidden="1">國小高男軍!$B$1:$G$18</definedName>
    <definedName name="_xlnm._FilterDatabase" localSheetId="15" hidden="1">國小高男鈍!$B$1:$G$19</definedName>
    <definedName name="_xlnm._FilterDatabase" localSheetId="16" hidden="1">國小高男銳!$B$1:$G$15</definedName>
    <definedName name="_xlnm._FilterDatabase" localSheetId="8" hidden="1">國中女軍!$B$1:$G$11</definedName>
    <definedName name="_xlnm._FilterDatabase" localSheetId="6" hidden="1">國中女鈍!$B$1:$G$6</definedName>
    <definedName name="_xlnm._FilterDatabase" localSheetId="7" hidden="1">國中女銳!$B$1:$G$13</definedName>
    <definedName name="_xlnm._FilterDatabase" localSheetId="11" hidden="1">國中男軍!$B$1:$G$17</definedName>
    <definedName name="_xlnm._FilterDatabase" localSheetId="9" hidden="1">國中男鈍!$B$1:$G$13</definedName>
    <definedName name="_xlnm._FilterDatabase" localSheetId="10" hidden="1">國中男銳!$B$1:$G$20</definedName>
  </definedNames>
  <calcPr calcId="162913"/>
</workbook>
</file>

<file path=xl/calcChain.xml><?xml version="1.0" encoding="utf-8"?>
<calcChain xmlns="http://schemas.openxmlformats.org/spreadsheetml/2006/main">
  <c r="E15" i="30" l="1"/>
  <c r="D15" i="30"/>
  <c r="E14" i="30"/>
  <c r="D14" i="30"/>
  <c r="E13" i="30"/>
  <c r="D13" i="30"/>
  <c r="E12" i="30"/>
  <c r="D12" i="30"/>
  <c r="E11" i="30"/>
  <c r="D11" i="30"/>
  <c r="E10" i="30"/>
  <c r="D10" i="30"/>
  <c r="E9" i="30"/>
  <c r="D9" i="30"/>
  <c r="E8" i="30"/>
  <c r="D8" i="30"/>
  <c r="E7" i="30"/>
  <c r="D7" i="30"/>
  <c r="E6" i="30"/>
  <c r="D6" i="30"/>
  <c r="E5" i="30"/>
  <c r="D5" i="30"/>
  <c r="E13" i="28" l="1"/>
  <c r="D13" i="28"/>
  <c r="E12" i="28"/>
  <c r="D12" i="28"/>
  <c r="E11" i="28"/>
  <c r="D11" i="28"/>
  <c r="E10" i="28"/>
  <c r="D10" i="28"/>
  <c r="E9" i="28"/>
  <c r="D9" i="28"/>
  <c r="E8" i="28"/>
  <c r="D8" i="28"/>
  <c r="E12" i="24"/>
  <c r="D12" i="24"/>
  <c r="E11" i="24"/>
  <c r="D11" i="24"/>
  <c r="E10" i="24"/>
  <c r="D10" i="24"/>
  <c r="E9" i="24"/>
  <c r="D9" i="24"/>
  <c r="E7" i="10"/>
  <c r="D7" i="10"/>
  <c r="E7" i="4"/>
  <c r="D7" i="4"/>
  <c r="E6" i="4"/>
  <c r="D6" i="4"/>
  <c r="E5" i="4"/>
  <c r="D5" i="4"/>
  <c r="I1" i="14" l="1"/>
  <c r="I1" i="33" l="1"/>
  <c r="I1" i="32"/>
  <c r="I1" i="31"/>
  <c r="I1" i="30"/>
  <c r="I1" i="29"/>
  <c r="I1" i="28"/>
  <c r="I1" i="27"/>
  <c r="I1" i="26"/>
  <c r="I1" i="25"/>
  <c r="I1" i="24"/>
  <c r="I1" i="23"/>
  <c r="I1" i="22"/>
  <c r="I1" i="21"/>
  <c r="I1" i="20"/>
  <c r="I1" i="19"/>
  <c r="I1" i="18"/>
  <c r="I1" i="17"/>
  <c r="I1" i="16"/>
  <c r="I1" i="15"/>
  <c r="I1" i="13"/>
  <c r="I1" i="12"/>
  <c r="I1" i="11"/>
  <c r="I1" i="10"/>
  <c r="I1" i="7"/>
  <c r="I1" i="9"/>
  <c r="I1" i="8"/>
  <c r="I1" i="4"/>
  <c r="I1" i="6"/>
  <c r="I1" i="5"/>
</calcChain>
</file>

<file path=xl/sharedStrings.xml><?xml version="1.0" encoding="utf-8"?>
<sst xmlns="http://schemas.openxmlformats.org/spreadsheetml/2006/main" count="2364" uniqueCount="866">
  <si>
    <t>Yi Fencing</t>
  </si>
  <si>
    <r>
      <rPr>
        <b/>
        <sz val="10"/>
        <rFont val="微軟正黑體"/>
        <family val="2"/>
        <charset val="136"/>
      </rPr>
      <t>報名單位</t>
    </r>
  </si>
  <si>
    <r>
      <rPr>
        <b/>
        <sz val="10"/>
        <rFont val="微軟正黑體"/>
        <family val="2"/>
        <charset val="136"/>
      </rPr>
      <t>報名者姓名</t>
    </r>
  </si>
  <si>
    <r>
      <rPr>
        <sz val="10"/>
        <rFont val="微軟正黑體"/>
        <family val="2"/>
        <charset val="136"/>
      </rPr>
      <t>臺北市立誠正國民中學</t>
    </r>
  </si>
  <si>
    <r>
      <rPr>
        <sz val="10"/>
        <rFont val="微軟正黑體"/>
        <family val="2"/>
        <charset val="136"/>
      </rPr>
      <t>潘柏宇</t>
    </r>
  </si>
  <si>
    <r>
      <rPr>
        <sz val="10"/>
        <rFont val="微軟正黑體"/>
        <family val="2"/>
        <charset val="136"/>
      </rPr>
      <t>謝宗烜</t>
    </r>
  </si>
  <si>
    <r>
      <rPr>
        <sz val="10"/>
        <rFont val="微軟正黑體"/>
        <family val="2"/>
        <charset val="136"/>
      </rPr>
      <t>黃天佑</t>
    </r>
  </si>
  <si>
    <r>
      <rPr>
        <sz val="10"/>
        <rFont val="微軟正黑體"/>
        <family val="2"/>
        <charset val="136"/>
      </rPr>
      <t>余品銳</t>
    </r>
  </si>
  <si>
    <r>
      <rPr>
        <sz val="10"/>
        <rFont val="微軟正黑體"/>
        <family val="2"/>
        <charset val="136"/>
      </rPr>
      <t>廖苡淞</t>
    </r>
  </si>
  <si>
    <r>
      <rPr>
        <sz val="10"/>
        <rFont val="微軟正黑體"/>
        <family val="2"/>
        <charset val="136"/>
      </rPr>
      <t>林雍淵</t>
    </r>
  </si>
  <si>
    <r>
      <rPr>
        <sz val="10"/>
        <rFont val="微軟正黑體"/>
        <family val="2"/>
        <charset val="136"/>
      </rPr>
      <t>台北市忠孝國小</t>
    </r>
  </si>
  <si>
    <r>
      <rPr>
        <sz val="10"/>
        <rFont val="微軟正黑體"/>
        <family val="2"/>
        <charset val="136"/>
      </rPr>
      <t>林祐楷</t>
    </r>
  </si>
  <si>
    <r>
      <rPr>
        <sz val="10"/>
        <rFont val="微軟正黑體"/>
        <family val="2"/>
        <charset val="136"/>
      </rPr>
      <t>林佑宬</t>
    </r>
  </si>
  <si>
    <r>
      <rPr>
        <sz val="10"/>
        <rFont val="微軟正黑體"/>
        <family val="2"/>
        <charset val="136"/>
      </rPr>
      <t>李威翰</t>
    </r>
  </si>
  <si>
    <r>
      <rPr>
        <sz val="10"/>
        <rFont val="微軟正黑體"/>
        <family val="2"/>
        <charset val="136"/>
      </rPr>
      <t>李威樹</t>
    </r>
  </si>
  <si>
    <r>
      <rPr>
        <sz val="10"/>
        <rFont val="微軟正黑體"/>
        <family val="2"/>
        <charset val="136"/>
      </rPr>
      <t>臺北市立玉成國民小學</t>
    </r>
  </si>
  <si>
    <r>
      <rPr>
        <sz val="10"/>
        <rFont val="微軟正黑體"/>
        <family val="2"/>
        <charset val="136"/>
      </rPr>
      <t>吳芊融</t>
    </r>
  </si>
  <si>
    <r>
      <rPr>
        <sz val="10"/>
        <rFont val="微軟正黑體"/>
        <family val="2"/>
        <charset val="136"/>
      </rPr>
      <t>張晉綸</t>
    </r>
  </si>
  <si>
    <r>
      <rPr>
        <sz val="10"/>
        <rFont val="微軟正黑體"/>
        <family val="2"/>
        <charset val="136"/>
      </rPr>
      <t>楊果</t>
    </r>
  </si>
  <si>
    <r>
      <rPr>
        <sz val="10"/>
        <rFont val="微軟正黑體"/>
        <family val="2"/>
        <charset val="136"/>
      </rPr>
      <t>張京堯</t>
    </r>
  </si>
  <si>
    <r>
      <rPr>
        <sz val="10"/>
        <rFont val="微軟正黑體"/>
        <family val="2"/>
        <charset val="136"/>
      </rPr>
      <t>林新哲</t>
    </r>
  </si>
  <si>
    <r>
      <rPr>
        <sz val="10"/>
        <rFont val="微軟正黑體"/>
        <family val="2"/>
        <charset val="136"/>
      </rPr>
      <t>林琮宇</t>
    </r>
  </si>
  <si>
    <r>
      <rPr>
        <sz val="10"/>
        <rFont val="微軟正黑體"/>
        <family val="2"/>
        <charset val="136"/>
      </rPr>
      <t>黃楷恩</t>
    </r>
  </si>
  <si>
    <r>
      <rPr>
        <sz val="10"/>
        <rFont val="微軟正黑體"/>
        <family val="2"/>
        <charset val="136"/>
      </rPr>
      <t>蔡忻儒</t>
    </r>
  </si>
  <si>
    <r>
      <rPr>
        <sz val="10"/>
        <rFont val="微軟正黑體"/>
        <family val="2"/>
        <charset val="136"/>
      </rPr>
      <t>蔡忻璇</t>
    </r>
  </si>
  <si>
    <r>
      <rPr>
        <sz val="10"/>
        <rFont val="微軟正黑體"/>
        <family val="2"/>
        <charset val="136"/>
      </rPr>
      <t>江佾璇</t>
    </r>
  </si>
  <si>
    <r>
      <rPr>
        <sz val="10"/>
        <rFont val="微軟正黑體"/>
        <family val="2"/>
        <charset val="136"/>
      </rPr>
      <t>江宜瑾</t>
    </r>
  </si>
  <si>
    <r>
      <rPr>
        <sz val="10"/>
        <rFont val="微軟正黑體"/>
        <family val="2"/>
        <charset val="136"/>
      </rPr>
      <t>台北市立中正國中</t>
    </r>
  </si>
  <si>
    <r>
      <rPr>
        <sz val="10"/>
        <rFont val="微軟正黑體"/>
        <family val="2"/>
        <charset val="136"/>
      </rPr>
      <t>郭章詮</t>
    </r>
  </si>
  <si>
    <r>
      <rPr>
        <sz val="10"/>
        <rFont val="微軟正黑體"/>
        <family val="2"/>
        <charset val="136"/>
      </rPr>
      <t>游學力</t>
    </r>
  </si>
  <si>
    <r>
      <rPr>
        <sz val="10"/>
        <rFont val="微軟正黑體"/>
        <family val="2"/>
        <charset val="136"/>
      </rPr>
      <t>蔡家愷</t>
    </r>
  </si>
  <si>
    <r>
      <rPr>
        <sz val="10"/>
        <rFont val="微軟正黑體"/>
        <family val="2"/>
        <charset val="136"/>
      </rPr>
      <t>鄭栩恩</t>
    </r>
  </si>
  <si>
    <r>
      <rPr>
        <sz val="10"/>
        <rFont val="微軟正黑體"/>
        <family val="2"/>
        <charset val="136"/>
      </rPr>
      <t>尤威崴</t>
    </r>
  </si>
  <si>
    <r>
      <rPr>
        <sz val="10"/>
        <rFont val="微軟正黑體"/>
        <family val="2"/>
        <charset val="136"/>
      </rPr>
      <t>尤玟雯</t>
    </r>
  </si>
  <si>
    <r>
      <rPr>
        <sz val="10"/>
        <rFont val="微軟正黑體"/>
        <family val="2"/>
        <charset val="136"/>
      </rPr>
      <t>施沁榆</t>
    </r>
  </si>
  <si>
    <r>
      <rPr>
        <sz val="10"/>
        <rFont val="微軟正黑體"/>
        <family val="2"/>
        <charset val="136"/>
      </rPr>
      <t>張靖婕</t>
    </r>
  </si>
  <si>
    <r>
      <rPr>
        <sz val="10"/>
        <rFont val="微軟正黑體"/>
        <family val="2"/>
        <charset val="136"/>
      </rPr>
      <t>葉駿彥</t>
    </r>
  </si>
  <si>
    <r>
      <rPr>
        <sz val="10"/>
        <rFont val="微軟正黑體"/>
        <family val="2"/>
        <charset val="136"/>
      </rPr>
      <t>紀喆曦</t>
    </r>
  </si>
  <si>
    <r>
      <rPr>
        <sz val="10"/>
        <rFont val="微軟正黑體"/>
        <family val="2"/>
        <charset val="136"/>
      </rPr>
      <t>王伊晴</t>
    </r>
  </si>
  <si>
    <r>
      <rPr>
        <sz val="10"/>
        <rFont val="微軟正黑體"/>
        <family val="2"/>
        <charset val="136"/>
      </rPr>
      <t>林君翰</t>
    </r>
  </si>
  <si>
    <r>
      <rPr>
        <sz val="10"/>
        <rFont val="微軟正黑體"/>
        <family val="2"/>
        <charset val="136"/>
      </rPr>
      <t>林柏霖</t>
    </r>
  </si>
  <si>
    <r>
      <rPr>
        <sz val="10"/>
        <rFont val="微軟正黑體"/>
        <family val="2"/>
        <charset val="136"/>
      </rPr>
      <t>臺北市南港區胡適國民小學</t>
    </r>
  </si>
  <si>
    <r>
      <rPr>
        <sz val="10"/>
        <rFont val="微軟正黑體"/>
        <family val="2"/>
        <charset val="136"/>
      </rPr>
      <t>范之騫</t>
    </r>
  </si>
  <si>
    <r>
      <rPr>
        <sz val="10"/>
        <rFont val="微軟正黑體"/>
        <family val="2"/>
        <charset val="136"/>
      </rPr>
      <t>周承諺</t>
    </r>
  </si>
  <si>
    <r>
      <rPr>
        <sz val="10"/>
        <rFont val="微軟正黑體"/>
        <family val="2"/>
        <charset val="136"/>
      </rPr>
      <t>林雍岳</t>
    </r>
  </si>
  <si>
    <r>
      <rPr>
        <sz val="10"/>
        <rFont val="微軟正黑體"/>
        <family val="2"/>
        <charset val="136"/>
      </rPr>
      <t>林玲伊</t>
    </r>
  </si>
  <si>
    <r>
      <rPr>
        <sz val="10"/>
        <rFont val="微軟正黑體"/>
        <family val="2"/>
        <charset val="136"/>
      </rPr>
      <t>范芷寧</t>
    </r>
  </si>
  <si>
    <r>
      <rPr>
        <sz val="10"/>
        <rFont val="微軟正黑體"/>
        <family val="2"/>
        <charset val="136"/>
      </rPr>
      <t>施承邑</t>
    </r>
  </si>
  <si>
    <r>
      <rPr>
        <sz val="10"/>
        <rFont val="微軟正黑體"/>
        <family val="2"/>
        <charset val="136"/>
      </rPr>
      <t>陳婕瑀</t>
    </r>
  </si>
  <si>
    <r>
      <rPr>
        <sz val="10"/>
        <rFont val="微軟正黑體"/>
        <family val="2"/>
        <charset val="136"/>
      </rPr>
      <t>張芷瑜</t>
    </r>
  </si>
  <si>
    <r>
      <rPr>
        <sz val="10"/>
        <rFont val="微軟正黑體"/>
        <family val="2"/>
        <charset val="136"/>
      </rPr>
      <t>周君叡</t>
    </r>
  </si>
  <si>
    <r>
      <rPr>
        <sz val="10"/>
        <rFont val="微軟正黑體"/>
        <family val="2"/>
        <charset val="136"/>
      </rPr>
      <t>謝行光</t>
    </r>
  </si>
  <si>
    <r>
      <rPr>
        <sz val="10"/>
        <rFont val="微軟正黑體"/>
        <family val="2"/>
        <charset val="136"/>
      </rPr>
      <t>王韻晴</t>
    </r>
  </si>
  <si>
    <r>
      <rPr>
        <sz val="10"/>
        <rFont val="微軟正黑體"/>
        <family val="2"/>
        <charset val="136"/>
      </rPr>
      <t>徐維璟</t>
    </r>
  </si>
  <si>
    <r>
      <rPr>
        <sz val="10"/>
        <rFont val="微軟正黑體"/>
        <family val="2"/>
        <charset val="136"/>
      </rPr>
      <t>沈秉彥</t>
    </r>
  </si>
  <si>
    <r>
      <rPr>
        <sz val="10"/>
        <rFont val="微軟正黑體"/>
        <family val="2"/>
        <charset val="136"/>
      </rPr>
      <t>彭睦雲</t>
    </r>
  </si>
  <si>
    <r>
      <rPr>
        <sz val="10"/>
        <rFont val="微軟正黑體"/>
        <family val="2"/>
        <charset val="136"/>
      </rPr>
      <t>賴沛程</t>
    </r>
  </si>
  <si>
    <r>
      <rPr>
        <sz val="10"/>
        <rFont val="微軟正黑體"/>
        <family val="2"/>
        <charset val="136"/>
      </rPr>
      <t>黃天佐</t>
    </r>
  </si>
  <si>
    <r>
      <rPr>
        <sz val="10"/>
        <rFont val="微軟正黑體"/>
        <family val="2"/>
        <charset val="136"/>
      </rPr>
      <t>林雍桓</t>
    </r>
  </si>
  <si>
    <r>
      <rPr>
        <sz val="10"/>
        <rFont val="微軟正黑體"/>
        <family val="2"/>
        <charset val="136"/>
      </rPr>
      <t>林津兒</t>
    </r>
  </si>
  <si>
    <r>
      <rPr>
        <sz val="10"/>
        <rFont val="微軟正黑體"/>
        <family val="2"/>
        <charset val="136"/>
      </rPr>
      <t>廖睿辰</t>
    </r>
  </si>
  <si>
    <r>
      <rPr>
        <sz val="10"/>
        <rFont val="微軟正黑體"/>
        <family val="2"/>
        <charset val="136"/>
      </rPr>
      <t>林宥辰</t>
    </r>
  </si>
  <si>
    <r>
      <rPr>
        <sz val="10"/>
        <rFont val="微軟正黑體"/>
        <family val="2"/>
        <charset val="136"/>
      </rPr>
      <t>胡珅菡</t>
    </r>
  </si>
  <si>
    <r>
      <rPr>
        <sz val="10"/>
        <rFont val="微軟正黑體"/>
        <family val="2"/>
        <charset val="136"/>
      </rPr>
      <t>鄭羽涵</t>
    </r>
  </si>
  <si>
    <r>
      <rPr>
        <sz val="10"/>
        <rFont val="微軟正黑體"/>
        <family val="2"/>
        <charset val="136"/>
      </rPr>
      <t>鄭羽宸</t>
    </r>
  </si>
  <si>
    <r>
      <rPr>
        <sz val="10"/>
        <rFont val="微軟正黑體"/>
        <family val="2"/>
        <charset val="136"/>
      </rPr>
      <t>林雍陞</t>
    </r>
  </si>
  <si>
    <r>
      <rPr>
        <sz val="10"/>
        <rFont val="微軟正黑體"/>
        <family val="2"/>
        <charset val="136"/>
      </rPr>
      <t>許敦為</t>
    </r>
  </si>
  <si>
    <r>
      <rPr>
        <sz val="10"/>
        <rFont val="微軟正黑體"/>
        <family val="2"/>
        <charset val="136"/>
      </rPr>
      <t>顏曼倪</t>
    </r>
  </si>
  <si>
    <r>
      <rPr>
        <sz val="10"/>
        <rFont val="微軟正黑體"/>
        <family val="2"/>
        <charset val="136"/>
      </rPr>
      <t>臺北市國語實驗國民小學</t>
    </r>
  </si>
  <si>
    <r>
      <rPr>
        <sz val="10"/>
        <rFont val="微軟正黑體"/>
        <family val="2"/>
        <charset val="136"/>
      </rPr>
      <t>謝凱衣</t>
    </r>
  </si>
  <si>
    <r>
      <rPr>
        <sz val="10"/>
        <rFont val="微軟正黑體"/>
        <family val="2"/>
        <charset val="136"/>
      </rPr>
      <t>鄭芮妮</t>
    </r>
  </si>
  <si>
    <r>
      <rPr>
        <sz val="10"/>
        <rFont val="微軟正黑體"/>
        <family val="2"/>
        <charset val="136"/>
      </rPr>
      <t>何颺安</t>
    </r>
  </si>
  <si>
    <r>
      <rPr>
        <sz val="10"/>
        <rFont val="微軟正黑體"/>
        <family val="2"/>
        <charset val="136"/>
      </rPr>
      <t>汪品妘</t>
    </r>
  </si>
  <si>
    <r>
      <rPr>
        <sz val="10"/>
        <rFont val="微軟正黑體"/>
        <family val="2"/>
        <charset val="136"/>
      </rPr>
      <t>吳佩宸</t>
    </r>
  </si>
  <si>
    <r>
      <rPr>
        <sz val="10"/>
        <rFont val="微軟正黑體"/>
        <family val="2"/>
        <charset val="136"/>
      </rPr>
      <t>賴禾軒</t>
    </r>
  </si>
  <si>
    <r>
      <rPr>
        <sz val="10"/>
        <rFont val="微軟正黑體"/>
        <family val="2"/>
        <charset val="136"/>
      </rPr>
      <t>葉承澔</t>
    </r>
  </si>
  <si>
    <r>
      <rPr>
        <sz val="10"/>
        <rFont val="微軟正黑體"/>
        <family val="2"/>
        <charset val="136"/>
      </rPr>
      <t>陳和謙</t>
    </r>
  </si>
  <si>
    <r>
      <rPr>
        <sz val="10"/>
        <rFont val="微軟正黑體"/>
        <family val="2"/>
        <charset val="136"/>
      </rPr>
      <t>陳昱安</t>
    </r>
  </si>
  <si>
    <r>
      <rPr>
        <sz val="10"/>
        <rFont val="微軟正黑體"/>
        <family val="2"/>
        <charset val="136"/>
      </rPr>
      <t>蕭子軒</t>
    </r>
  </si>
  <si>
    <r>
      <rPr>
        <sz val="10"/>
        <rFont val="微軟正黑體"/>
        <family val="2"/>
        <charset val="136"/>
      </rPr>
      <t>林威佑</t>
    </r>
  </si>
  <si>
    <r>
      <rPr>
        <sz val="10"/>
        <rFont val="微軟正黑體"/>
        <family val="2"/>
        <charset val="136"/>
      </rPr>
      <t>劉紘瑄</t>
    </r>
  </si>
  <si>
    <r>
      <rPr>
        <sz val="10"/>
        <rFont val="微軟正黑體"/>
        <family val="2"/>
        <charset val="136"/>
      </rPr>
      <t>呂昊恩</t>
    </r>
  </si>
  <si>
    <r>
      <rPr>
        <sz val="10"/>
        <rFont val="微軟正黑體"/>
        <family val="2"/>
        <charset val="136"/>
      </rPr>
      <t>許紹恩</t>
    </r>
  </si>
  <si>
    <r>
      <rPr>
        <sz val="10"/>
        <rFont val="微軟正黑體"/>
        <family val="2"/>
        <charset val="136"/>
      </rPr>
      <t>陳宥廷</t>
    </r>
  </si>
  <si>
    <r>
      <rPr>
        <sz val="10"/>
        <rFont val="微軟正黑體"/>
        <family val="2"/>
        <charset val="136"/>
      </rPr>
      <t>林天旭</t>
    </r>
  </si>
  <si>
    <r>
      <rPr>
        <sz val="10"/>
        <rFont val="微軟正黑體"/>
        <family val="2"/>
        <charset val="136"/>
      </rPr>
      <t>林日行</t>
    </r>
  </si>
  <si>
    <r>
      <rPr>
        <sz val="10"/>
        <rFont val="微軟正黑體"/>
        <family val="2"/>
        <charset val="136"/>
      </rPr>
      <t>劉恩妍</t>
    </r>
  </si>
  <si>
    <r>
      <rPr>
        <sz val="10"/>
        <rFont val="微軟正黑體"/>
        <family val="2"/>
        <charset val="136"/>
      </rPr>
      <t>苗語芯</t>
    </r>
  </si>
  <si>
    <r>
      <rPr>
        <sz val="10"/>
        <rFont val="微軟正黑體"/>
        <family val="2"/>
        <charset val="136"/>
      </rPr>
      <t>許祐寧</t>
    </r>
  </si>
  <si>
    <r>
      <rPr>
        <sz val="10"/>
        <rFont val="微軟正黑體"/>
        <family val="2"/>
        <charset val="136"/>
      </rPr>
      <t>呂沂展</t>
    </r>
  </si>
  <si>
    <r>
      <rPr>
        <sz val="10"/>
        <rFont val="微軟正黑體"/>
        <family val="2"/>
        <charset val="136"/>
      </rPr>
      <t>謝睿希</t>
    </r>
  </si>
  <si>
    <r>
      <rPr>
        <sz val="10"/>
        <rFont val="微軟正黑體"/>
        <family val="2"/>
        <charset val="136"/>
      </rPr>
      <t>詹潔兒</t>
    </r>
  </si>
  <si>
    <r>
      <rPr>
        <sz val="10"/>
        <rFont val="微軟正黑體"/>
        <family val="2"/>
        <charset val="136"/>
      </rPr>
      <t>劉竹昀</t>
    </r>
  </si>
  <si>
    <r>
      <rPr>
        <sz val="10"/>
        <rFont val="微軟正黑體"/>
        <family val="2"/>
        <charset val="136"/>
      </rPr>
      <t>劉宛妮</t>
    </r>
  </si>
  <si>
    <r>
      <rPr>
        <sz val="10"/>
        <rFont val="微軟正黑體"/>
        <family val="2"/>
        <charset val="136"/>
      </rPr>
      <t>唐若家</t>
    </r>
  </si>
  <si>
    <r>
      <rPr>
        <sz val="10"/>
        <rFont val="微軟正黑體"/>
        <family val="2"/>
        <charset val="136"/>
      </rPr>
      <t>李佳容</t>
    </r>
  </si>
  <si>
    <r>
      <rPr>
        <sz val="10"/>
        <rFont val="微軟正黑體"/>
        <family val="2"/>
        <charset val="136"/>
      </rPr>
      <t>彭郁恩</t>
    </r>
  </si>
  <si>
    <r>
      <rPr>
        <sz val="10"/>
        <rFont val="微軟正黑體"/>
        <family val="2"/>
        <charset val="136"/>
      </rPr>
      <t>吳宇婕</t>
    </r>
  </si>
  <si>
    <r>
      <rPr>
        <sz val="10"/>
        <rFont val="微軟正黑體"/>
        <family val="2"/>
        <charset val="136"/>
      </rPr>
      <t>苗雨涵</t>
    </r>
  </si>
  <si>
    <r>
      <rPr>
        <sz val="10"/>
        <rFont val="微軟正黑體"/>
        <family val="2"/>
        <charset val="136"/>
      </rPr>
      <t>林妤珊</t>
    </r>
  </si>
  <si>
    <r>
      <rPr>
        <sz val="10"/>
        <rFont val="微軟正黑體"/>
        <family val="2"/>
        <charset val="136"/>
      </rPr>
      <t>臺北市立石牌國民中學</t>
    </r>
  </si>
  <si>
    <r>
      <rPr>
        <sz val="10"/>
        <rFont val="微軟正黑體"/>
        <family val="2"/>
        <charset val="136"/>
      </rPr>
      <t>黃秉順</t>
    </r>
  </si>
  <si>
    <r>
      <rPr>
        <sz val="10"/>
        <rFont val="微軟正黑體"/>
        <family val="2"/>
        <charset val="136"/>
      </rPr>
      <t>徐振華</t>
    </r>
  </si>
  <si>
    <r>
      <rPr>
        <sz val="10"/>
        <rFont val="微軟正黑體"/>
        <family val="2"/>
        <charset val="136"/>
      </rPr>
      <t>廖宸瑋</t>
    </r>
  </si>
  <si>
    <r>
      <rPr>
        <sz val="10"/>
        <rFont val="微軟正黑體"/>
        <family val="2"/>
        <charset val="136"/>
      </rPr>
      <t>張甄芸</t>
    </r>
  </si>
  <si>
    <r>
      <rPr>
        <sz val="10"/>
        <rFont val="微軟正黑體"/>
        <family val="2"/>
        <charset val="136"/>
      </rPr>
      <t>林忻柔</t>
    </r>
  </si>
  <si>
    <r>
      <rPr>
        <sz val="10"/>
        <rFont val="微軟正黑體"/>
        <family val="2"/>
        <charset val="136"/>
      </rPr>
      <t>周永曜</t>
    </r>
  </si>
  <si>
    <r>
      <rPr>
        <sz val="10"/>
        <rFont val="微軟正黑體"/>
        <family val="2"/>
        <charset val="136"/>
      </rPr>
      <t>江悅陞</t>
    </r>
  </si>
  <si>
    <r>
      <rPr>
        <sz val="10"/>
        <rFont val="微軟正黑體"/>
        <family val="2"/>
        <charset val="136"/>
      </rPr>
      <t>駱家弘</t>
    </r>
  </si>
  <si>
    <r>
      <rPr>
        <sz val="10"/>
        <rFont val="微軟正黑體"/>
        <family val="2"/>
        <charset val="136"/>
      </rPr>
      <t>王虹妤</t>
    </r>
  </si>
  <si>
    <r>
      <rPr>
        <sz val="10"/>
        <rFont val="微軟正黑體"/>
        <family val="2"/>
        <charset val="136"/>
      </rPr>
      <t>吳芓誼</t>
    </r>
  </si>
  <si>
    <r>
      <rPr>
        <sz val="10"/>
        <rFont val="微軟正黑體"/>
        <family val="2"/>
        <charset val="136"/>
      </rPr>
      <t>林楀倢</t>
    </r>
  </si>
  <si>
    <r>
      <rPr>
        <sz val="10"/>
        <rFont val="微軟正黑體"/>
        <family val="2"/>
        <charset val="136"/>
      </rPr>
      <t>洪昕璦</t>
    </r>
  </si>
  <si>
    <r>
      <rPr>
        <sz val="10"/>
        <rFont val="微軟正黑體"/>
        <family val="2"/>
        <charset val="136"/>
      </rPr>
      <t>程煒峻</t>
    </r>
  </si>
  <si>
    <r>
      <rPr>
        <sz val="10"/>
        <rFont val="微軟正黑體"/>
        <family val="2"/>
        <charset val="136"/>
      </rPr>
      <t>歐陽緯璇</t>
    </r>
  </si>
  <si>
    <r>
      <rPr>
        <sz val="10"/>
        <rFont val="微軟正黑體"/>
        <family val="2"/>
        <charset val="136"/>
      </rPr>
      <t>蘇琨翔</t>
    </r>
  </si>
  <si>
    <r>
      <rPr>
        <sz val="10"/>
        <rFont val="微軟正黑體"/>
        <family val="2"/>
        <charset val="136"/>
      </rPr>
      <t>林彥彤</t>
    </r>
  </si>
  <si>
    <r>
      <rPr>
        <sz val="10"/>
        <rFont val="微軟正黑體"/>
        <family val="2"/>
        <charset val="136"/>
      </rPr>
      <t>宋承彥</t>
    </r>
  </si>
  <si>
    <r>
      <rPr>
        <sz val="10"/>
        <rFont val="微軟正黑體"/>
        <family val="2"/>
        <charset val="136"/>
      </rPr>
      <t>宋睿杰</t>
    </r>
  </si>
  <si>
    <r>
      <rPr>
        <sz val="10"/>
        <rFont val="微軟正黑體"/>
        <family val="2"/>
        <charset val="136"/>
      </rPr>
      <t>內湖高級工業職業學校</t>
    </r>
  </si>
  <si>
    <r>
      <rPr>
        <sz val="10"/>
        <rFont val="微軟正黑體"/>
        <family val="2"/>
        <charset val="136"/>
      </rPr>
      <t>黃宏育</t>
    </r>
  </si>
  <si>
    <r>
      <rPr>
        <sz val="10"/>
        <rFont val="微軟正黑體"/>
        <family val="2"/>
        <charset val="136"/>
      </rPr>
      <t>賴佳暐</t>
    </r>
  </si>
  <si>
    <r>
      <rPr>
        <sz val="10"/>
        <rFont val="微軟正黑體"/>
        <family val="2"/>
        <charset val="136"/>
      </rPr>
      <t>林彥佑</t>
    </r>
  </si>
  <si>
    <r>
      <rPr>
        <sz val="10"/>
        <rFont val="微軟正黑體"/>
        <family val="2"/>
        <charset val="136"/>
      </rPr>
      <t>張藩德</t>
    </r>
  </si>
  <si>
    <r>
      <rPr>
        <sz val="10"/>
        <rFont val="微軟正黑體"/>
        <family val="2"/>
        <charset val="136"/>
      </rPr>
      <t>繁星擊劍學院</t>
    </r>
  </si>
  <si>
    <r>
      <rPr>
        <sz val="10"/>
        <rFont val="微軟正黑體"/>
        <family val="2"/>
        <charset val="136"/>
      </rPr>
      <t>簡安妍</t>
    </r>
  </si>
  <si>
    <r>
      <rPr>
        <sz val="10"/>
        <rFont val="微軟正黑體"/>
        <family val="2"/>
        <charset val="136"/>
      </rPr>
      <t>簡振烜</t>
    </r>
  </si>
  <si>
    <r>
      <rPr>
        <sz val="10"/>
        <rFont val="微軟正黑體"/>
        <family val="2"/>
        <charset val="136"/>
      </rPr>
      <t>蘇柏語</t>
    </r>
  </si>
  <si>
    <r>
      <rPr>
        <sz val="10"/>
        <rFont val="微軟正黑體"/>
        <family val="2"/>
        <charset val="136"/>
      </rPr>
      <t>國立臺北教育大學附設實驗國民小學</t>
    </r>
  </si>
  <si>
    <r>
      <rPr>
        <sz val="10"/>
        <rFont val="微軟正黑體"/>
        <family val="2"/>
        <charset val="136"/>
      </rPr>
      <t>吳封廷</t>
    </r>
  </si>
  <si>
    <r>
      <rPr>
        <sz val="10"/>
        <rFont val="微軟正黑體"/>
        <family val="2"/>
        <charset val="136"/>
      </rPr>
      <t>黃國維</t>
    </r>
  </si>
  <si>
    <r>
      <rPr>
        <sz val="10"/>
        <rFont val="微軟正黑體"/>
        <family val="2"/>
        <charset val="136"/>
      </rPr>
      <t>張士軒</t>
    </r>
  </si>
  <si>
    <r>
      <rPr>
        <sz val="10"/>
        <rFont val="微軟正黑體"/>
        <family val="2"/>
        <charset val="136"/>
      </rPr>
      <t>陳恩迦</t>
    </r>
  </si>
  <si>
    <r>
      <rPr>
        <sz val="10"/>
        <rFont val="微軟正黑體"/>
        <family val="2"/>
        <charset val="136"/>
      </rPr>
      <t>劉帛昱</t>
    </r>
  </si>
  <si>
    <r>
      <rPr>
        <sz val="10"/>
        <rFont val="微軟正黑體"/>
        <family val="2"/>
        <charset val="136"/>
      </rPr>
      <t>蔡侑芯</t>
    </r>
  </si>
  <si>
    <r>
      <rPr>
        <sz val="10"/>
        <rFont val="微軟正黑體"/>
        <family val="2"/>
        <charset val="136"/>
      </rPr>
      <t>黃威東</t>
    </r>
  </si>
  <si>
    <r>
      <rPr>
        <sz val="10"/>
        <rFont val="微軟正黑體"/>
        <family val="2"/>
        <charset val="136"/>
      </rPr>
      <t>吳定宇</t>
    </r>
  </si>
  <si>
    <r>
      <rPr>
        <sz val="10"/>
        <rFont val="微軟正黑體"/>
        <family val="2"/>
        <charset val="136"/>
      </rPr>
      <t>陳立洋</t>
    </r>
  </si>
  <si>
    <r>
      <rPr>
        <sz val="10"/>
        <rFont val="微軟正黑體"/>
        <family val="2"/>
        <charset val="136"/>
      </rPr>
      <t>連偊晴</t>
    </r>
  </si>
  <si>
    <r>
      <rPr>
        <sz val="10"/>
        <rFont val="微軟正黑體"/>
        <family val="2"/>
        <charset val="136"/>
      </rPr>
      <t>陳映彤</t>
    </r>
  </si>
  <si>
    <r>
      <rPr>
        <sz val="10"/>
        <rFont val="微軟正黑體"/>
        <family val="2"/>
        <charset val="136"/>
      </rPr>
      <t>蘇柏宇</t>
    </r>
  </si>
  <si>
    <r>
      <rPr>
        <sz val="10"/>
        <rFont val="微軟正黑體"/>
        <family val="2"/>
        <charset val="136"/>
      </rPr>
      <t>韓睿鴻</t>
    </r>
  </si>
  <si>
    <r>
      <rPr>
        <sz val="10"/>
        <rFont val="微軟正黑體"/>
        <family val="2"/>
        <charset val="136"/>
      </rPr>
      <t>劉霓霓</t>
    </r>
  </si>
  <si>
    <r>
      <rPr>
        <sz val="10"/>
        <rFont val="微軟正黑體"/>
        <family val="2"/>
        <charset val="136"/>
      </rPr>
      <t>徐翌馨</t>
    </r>
  </si>
  <si>
    <r>
      <rPr>
        <sz val="10"/>
        <rFont val="微軟正黑體"/>
        <family val="2"/>
        <charset val="136"/>
      </rPr>
      <t>蘇則翰</t>
    </r>
  </si>
  <si>
    <r>
      <rPr>
        <sz val="10"/>
        <rFont val="微軟正黑體"/>
        <family val="2"/>
        <charset val="136"/>
      </rPr>
      <t>王睿祈</t>
    </r>
  </si>
  <si>
    <r>
      <rPr>
        <sz val="10"/>
        <rFont val="微軟正黑體"/>
        <family val="2"/>
        <charset val="136"/>
      </rPr>
      <t>鬥魚擊劍俱樂部</t>
    </r>
  </si>
  <si>
    <r>
      <rPr>
        <sz val="10"/>
        <rFont val="微軟正黑體"/>
        <family val="2"/>
        <charset val="136"/>
      </rPr>
      <t>余德</t>
    </r>
  </si>
  <si>
    <r>
      <rPr>
        <sz val="10"/>
        <rFont val="微軟正黑體"/>
        <family val="2"/>
        <charset val="136"/>
      </rPr>
      <t>林聖曦</t>
    </r>
  </si>
  <si>
    <r>
      <rPr>
        <sz val="10"/>
        <rFont val="微軟正黑體"/>
        <family val="2"/>
        <charset val="136"/>
      </rPr>
      <t>吳霆威</t>
    </r>
  </si>
  <si>
    <r>
      <rPr>
        <sz val="10"/>
        <rFont val="微軟正黑體"/>
        <family val="2"/>
        <charset val="136"/>
      </rPr>
      <t>陳可騫</t>
    </r>
  </si>
  <si>
    <r>
      <rPr>
        <sz val="10"/>
        <rFont val="微軟正黑體"/>
        <family val="2"/>
        <charset val="136"/>
      </rPr>
      <t>李澄昕</t>
    </r>
  </si>
  <si>
    <r>
      <rPr>
        <sz val="10"/>
        <rFont val="微軟正黑體"/>
        <family val="2"/>
        <charset val="136"/>
      </rPr>
      <t>孟繁宇</t>
    </r>
  </si>
  <si>
    <r>
      <rPr>
        <sz val="10"/>
        <rFont val="微軟正黑體"/>
        <family val="2"/>
        <charset val="136"/>
      </rPr>
      <t>竇晨睿</t>
    </r>
  </si>
  <si>
    <r>
      <rPr>
        <sz val="10"/>
        <rFont val="微軟正黑體"/>
        <family val="2"/>
        <charset val="136"/>
      </rPr>
      <t>王愷驀</t>
    </r>
  </si>
  <si>
    <r>
      <rPr>
        <sz val="10"/>
        <rFont val="微軟正黑體"/>
        <family val="2"/>
        <charset val="136"/>
      </rPr>
      <t>李志恆</t>
    </r>
  </si>
  <si>
    <r>
      <rPr>
        <sz val="10"/>
        <rFont val="微軟正黑體"/>
        <family val="2"/>
        <charset val="136"/>
      </rPr>
      <t>姚富翔</t>
    </r>
  </si>
  <si>
    <r>
      <rPr>
        <sz val="10"/>
        <rFont val="微軟正黑體"/>
        <family val="2"/>
        <charset val="136"/>
      </rPr>
      <t>陳奕勳</t>
    </r>
  </si>
  <si>
    <r>
      <rPr>
        <sz val="10"/>
        <rFont val="微軟正黑體"/>
        <family val="2"/>
        <charset val="136"/>
      </rPr>
      <t>林詠佳</t>
    </r>
  </si>
  <si>
    <r>
      <rPr>
        <sz val="10"/>
        <rFont val="微軟正黑體"/>
        <family val="2"/>
        <charset val="136"/>
      </rPr>
      <t>余懿</t>
    </r>
  </si>
  <si>
    <r>
      <rPr>
        <sz val="10"/>
        <rFont val="微軟正黑體"/>
        <family val="2"/>
        <charset val="136"/>
      </rPr>
      <t>賴雨恩</t>
    </r>
  </si>
  <si>
    <r>
      <rPr>
        <sz val="10"/>
        <rFont val="微軟正黑體"/>
        <family val="2"/>
        <charset val="136"/>
      </rPr>
      <t>梁學瑞</t>
    </r>
  </si>
  <si>
    <r>
      <rPr>
        <sz val="10"/>
        <rFont val="微軟正黑體"/>
        <family val="2"/>
        <charset val="136"/>
      </rPr>
      <t>顏溢軒</t>
    </r>
  </si>
  <si>
    <r>
      <rPr>
        <sz val="10"/>
        <rFont val="微軟正黑體"/>
        <family val="2"/>
        <charset val="136"/>
      </rPr>
      <t>盧科嘉</t>
    </r>
  </si>
  <si>
    <r>
      <rPr>
        <sz val="10"/>
        <rFont val="微軟正黑體"/>
        <family val="2"/>
        <charset val="136"/>
      </rPr>
      <t>李昆叡</t>
    </r>
  </si>
  <si>
    <r>
      <rPr>
        <sz val="10"/>
        <rFont val="微軟正黑體"/>
        <family val="2"/>
        <charset val="136"/>
      </rPr>
      <t>陳奕安</t>
    </r>
  </si>
  <si>
    <r>
      <rPr>
        <sz val="10"/>
        <rFont val="微軟正黑體"/>
        <family val="2"/>
        <charset val="136"/>
      </rPr>
      <t>張嘉恩</t>
    </r>
  </si>
  <si>
    <r>
      <rPr>
        <sz val="10"/>
        <rFont val="微軟正黑體"/>
        <family val="2"/>
        <charset val="136"/>
      </rPr>
      <t>林若鴻</t>
    </r>
  </si>
  <si>
    <r>
      <rPr>
        <sz val="10"/>
        <rFont val="微軟正黑體"/>
        <family val="2"/>
        <charset val="136"/>
      </rPr>
      <t>林耘和</t>
    </r>
  </si>
  <si>
    <r>
      <rPr>
        <sz val="10"/>
        <rFont val="微軟正黑體"/>
        <family val="2"/>
        <charset val="136"/>
      </rPr>
      <t>唐羽萱</t>
    </r>
  </si>
  <si>
    <r>
      <rPr>
        <sz val="10"/>
        <rFont val="微軟正黑體"/>
        <family val="2"/>
        <charset val="136"/>
      </rPr>
      <t>謝悅琳</t>
    </r>
  </si>
  <si>
    <r>
      <rPr>
        <sz val="10"/>
        <rFont val="微軟正黑體"/>
        <family val="2"/>
        <charset val="136"/>
      </rPr>
      <t>游嫃喬</t>
    </r>
  </si>
  <si>
    <r>
      <rPr>
        <sz val="10"/>
        <rFont val="微軟正黑體"/>
        <family val="2"/>
        <charset val="136"/>
      </rPr>
      <t>黃唯惟</t>
    </r>
  </si>
  <si>
    <r>
      <rPr>
        <sz val="10"/>
        <rFont val="微軟正黑體"/>
        <family val="2"/>
        <charset val="136"/>
      </rPr>
      <t>梁官瑞</t>
    </r>
  </si>
  <si>
    <r>
      <rPr>
        <sz val="10"/>
        <rFont val="微軟正黑體"/>
        <family val="2"/>
        <charset val="136"/>
      </rPr>
      <t>歐鎧洋</t>
    </r>
  </si>
  <si>
    <r>
      <rPr>
        <sz val="10"/>
        <rFont val="微軟正黑體"/>
        <family val="2"/>
        <charset val="136"/>
      </rPr>
      <t>楊知堯</t>
    </r>
  </si>
  <si>
    <r>
      <rPr>
        <sz val="10"/>
        <rFont val="微軟正黑體"/>
        <family val="2"/>
        <charset val="136"/>
      </rPr>
      <t>李昆霖</t>
    </r>
  </si>
  <si>
    <r>
      <rPr>
        <sz val="10"/>
        <rFont val="微軟正黑體"/>
        <family val="2"/>
        <charset val="136"/>
      </rPr>
      <t>林毓喬</t>
    </r>
  </si>
  <si>
    <r>
      <rPr>
        <sz val="10"/>
        <rFont val="微軟正黑體"/>
        <family val="2"/>
        <charset val="136"/>
      </rPr>
      <t>奧林擊劍</t>
    </r>
  </si>
  <si>
    <r>
      <rPr>
        <sz val="10"/>
        <rFont val="微軟正黑體"/>
        <family val="2"/>
        <charset val="136"/>
      </rPr>
      <t>莊凱翔</t>
    </r>
  </si>
  <si>
    <r>
      <rPr>
        <sz val="10"/>
        <rFont val="微軟正黑體"/>
        <family val="2"/>
        <charset val="136"/>
      </rPr>
      <t>莊騰磊</t>
    </r>
  </si>
  <si>
    <r>
      <rPr>
        <sz val="10"/>
        <rFont val="微軟正黑體"/>
        <family val="2"/>
        <charset val="136"/>
      </rPr>
      <t>葉芷嫣</t>
    </r>
  </si>
  <si>
    <r>
      <rPr>
        <sz val="10"/>
        <rFont val="微軟正黑體"/>
        <family val="2"/>
        <charset val="136"/>
      </rPr>
      <t>林崴鴻</t>
    </r>
  </si>
  <si>
    <r>
      <rPr>
        <sz val="10"/>
        <rFont val="微軟正黑體"/>
        <family val="2"/>
        <charset val="136"/>
      </rPr>
      <t>蕭大少</t>
    </r>
  </si>
  <si>
    <r>
      <rPr>
        <sz val="10"/>
        <rFont val="微軟正黑體"/>
        <family val="2"/>
        <charset val="136"/>
      </rPr>
      <t>曾品謙</t>
    </r>
  </si>
  <si>
    <r>
      <rPr>
        <sz val="10"/>
        <rFont val="微軟正黑體"/>
        <family val="2"/>
        <charset val="136"/>
      </rPr>
      <t>劉俊炘</t>
    </r>
  </si>
  <si>
    <r>
      <rPr>
        <sz val="10"/>
        <rFont val="微軟正黑體"/>
        <family val="2"/>
        <charset val="136"/>
      </rPr>
      <t>劉芷榆</t>
    </r>
  </si>
  <si>
    <r>
      <rPr>
        <sz val="10"/>
        <rFont val="微軟正黑體"/>
        <family val="2"/>
        <charset val="136"/>
      </rPr>
      <t>周昕潔</t>
    </r>
  </si>
  <si>
    <r>
      <rPr>
        <sz val="10"/>
        <rFont val="微軟正黑體"/>
        <family val="2"/>
        <charset val="136"/>
      </rPr>
      <t>楊宜蓁</t>
    </r>
  </si>
  <si>
    <r>
      <rPr>
        <sz val="10"/>
        <rFont val="微軟正黑體"/>
        <family val="2"/>
        <charset val="136"/>
      </rPr>
      <t>蕭齊</t>
    </r>
  </si>
  <si>
    <r>
      <rPr>
        <sz val="10"/>
        <rFont val="微軟正黑體"/>
        <family val="2"/>
        <charset val="136"/>
      </rPr>
      <t>吳孟勳</t>
    </r>
  </si>
  <si>
    <r>
      <rPr>
        <sz val="10"/>
        <rFont val="微軟正黑體"/>
        <family val="2"/>
        <charset val="136"/>
      </rPr>
      <t>魏培然</t>
    </r>
  </si>
  <si>
    <r>
      <rPr>
        <sz val="10"/>
        <rFont val="微軟正黑體"/>
        <family val="2"/>
        <charset val="136"/>
      </rPr>
      <t>賴亮宇</t>
    </r>
  </si>
  <si>
    <r>
      <rPr>
        <sz val="10"/>
        <rFont val="微軟正黑體"/>
        <family val="2"/>
        <charset val="136"/>
      </rPr>
      <t>張世郁</t>
    </r>
  </si>
  <si>
    <r>
      <rPr>
        <sz val="10"/>
        <rFont val="微軟正黑體"/>
        <family val="2"/>
        <charset val="136"/>
      </rPr>
      <t>王柏森</t>
    </r>
  </si>
  <si>
    <r>
      <rPr>
        <sz val="10"/>
        <rFont val="微軟正黑體"/>
        <family val="2"/>
        <charset val="136"/>
      </rPr>
      <t>鍾堃煒</t>
    </r>
  </si>
  <si>
    <r>
      <rPr>
        <sz val="10"/>
        <rFont val="微軟正黑體"/>
        <family val="2"/>
        <charset val="136"/>
      </rPr>
      <t>鄭皓文</t>
    </r>
  </si>
  <si>
    <r>
      <rPr>
        <sz val="10"/>
        <rFont val="微軟正黑體"/>
        <family val="2"/>
        <charset val="136"/>
      </rPr>
      <t>林準祐</t>
    </r>
  </si>
  <si>
    <r>
      <rPr>
        <sz val="10"/>
        <rFont val="微軟正黑體"/>
        <family val="2"/>
        <charset val="136"/>
      </rPr>
      <t>林睿真</t>
    </r>
  </si>
  <si>
    <r>
      <rPr>
        <sz val="10"/>
        <rFont val="微軟正黑體"/>
        <family val="2"/>
        <charset val="136"/>
      </rPr>
      <t>蔡旻學</t>
    </r>
  </si>
  <si>
    <r>
      <rPr>
        <sz val="10"/>
        <rFont val="微軟正黑體"/>
        <family val="2"/>
        <charset val="136"/>
      </rPr>
      <t>古祥均</t>
    </r>
  </si>
  <si>
    <r>
      <rPr>
        <sz val="10"/>
        <rFont val="微軟正黑體"/>
        <family val="2"/>
        <charset val="136"/>
      </rPr>
      <t>廖明蔚</t>
    </r>
  </si>
  <si>
    <r>
      <rPr>
        <sz val="10"/>
        <rFont val="微軟正黑體"/>
        <family val="2"/>
        <charset val="136"/>
      </rPr>
      <t>廖明毅</t>
    </r>
  </si>
  <si>
    <r>
      <rPr>
        <sz val="10"/>
        <rFont val="微軟正黑體"/>
        <family val="2"/>
        <charset val="136"/>
      </rPr>
      <t>賴謙閱</t>
    </r>
  </si>
  <si>
    <r>
      <rPr>
        <sz val="10"/>
        <rFont val="微軟正黑體"/>
        <family val="2"/>
        <charset val="136"/>
      </rPr>
      <t>陳威睿</t>
    </r>
  </si>
  <si>
    <r>
      <rPr>
        <sz val="10"/>
        <rFont val="微軟正黑體"/>
        <family val="2"/>
        <charset val="136"/>
      </rPr>
      <t>馬柏霖</t>
    </r>
  </si>
  <si>
    <r>
      <rPr>
        <sz val="10"/>
        <rFont val="微軟正黑體"/>
        <family val="2"/>
        <charset val="136"/>
      </rPr>
      <t>盧愷晏</t>
    </r>
  </si>
  <si>
    <r>
      <rPr>
        <sz val="10"/>
        <rFont val="微軟正黑體"/>
        <family val="2"/>
        <charset val="136"/>
      </rPr>
      <t>盧愷傑</t>
    </r>
  </si>
  <si>
    <r>
      <rPr>
        <sz val="10"/>
        <rFont val="微軟正黑體"/>
        <family val="2"/>
        <charset val="136"/>
      </rPr>
      <t>蔣采言</t>
    </r>
  </si>
  <si>
    <r>
      <rPr>
        <sz val="10"/>
        <rFont val="微軟正黑體"/>
        <family val="2"/>
        <charset val="136"/>
      </rPr>
      <t>徐薏涵</t>
    </r>
  </si>
  <si>
    <r>
      <rPr>
        <sz val="10"/>
        <rFont val="微軟正黑體"/>
        <family val="2"/>
        <charset val="136"/>
      </rPr>
      <t>台北市立懷生國中</t>
    </r>
  </si>
  <si>
    <r>
      <rPr>
        <sz val="10"/>
        <rFont val="微軟正黑體"/>
        <family val="2"/>
        <charset val="136"/>
      </rPr>
      <t>高子橋</t>
    </r>
  </si>
  <si>
    <r>
      <rPr>
        <sz val="10"/>
        <rFont val="微軟正黑體"/>
        <family val="2"/>
        <charset val="136"/>
      </rPr>
      <t>蘇敏毅</t>
    </r>
  </si>
  <si>
    <r>
      <rPr>
        <sz val="10"/>
        <rFont val="微軟正黑體"/>
        <family val="2"/>
        <charset val="136"/>
      </rPr>
      <t>陳禹佑</t>
    </r>
  </si>
  <si>
    <r>
      <rPr>
        <sz val="10"/>
        <rFont val="微軟正黑體"/>
        <family val="2"/>
        <charset val="136"/>
      </rPr>
      <t>宋承業</t>
    </r>
  </si>
  <si>
    <r>
      <rPr>
        <sz val="10"/>
        <rFont val="微軟正黑體"/>
        <family val="2"/>
        <charset val="136"/>
      </rPr>
      <t>古詠安</t>
    </r>
  </si>
  <si>
    <r>
      <rPr>
        <sz val="10"/>
        <rFont val="微軟正黑體"/>
        <family val="2"/>
        <charset val="136"/>
      </rPr>
      <t>許哲睿</t>
    </r>
  </si>
  <si>
    <r>
      <rPr>
        <sz val="10"/>
        <rFont val="微軟正黑體"/>
        <family val="2"/>
        <charset val="136"/>
      </rPr>
      <t>劉哲宇</t>
    </r>
  </si>
  <si>
    <r>
      <rPr>
        <sz val="10"/>
        <rFont val="微軟正黑體"/>
        <family val="2"/>
        <charset val="136"/>
      </rPr>
      <t>林䓂</t>
    </r>
  </si>
  <si>
    <r>
      <rPr>
        <sz val="10"/>
        <rFont val="微軟正黑體"/>
        <family val="2"/>
        <charset val="136"/>
      </rPr>
      <t>池謙樂</t>
    </r>
  </si>
  <si>
    <r>
      <rPr>
        <sz val="10"/>
        <rFont val="微軟正黑體"/>
        <family val="2"/>
        <charset val="136"/>
      </rPr>
      <t>劉家蒨</t>
    </r>
  </si>
  <si>
    <r>
      <rPr>
        <sz val="10"/>
        <rFont val="微軟正黑體"/>
        <family val="2"/>
        <charset val="136"/>
      </rPr>
      <t>齊天擊劍</t>
    </r>
  </si>
  <si>
    <r>
      <rPr>
        <sz val="10"/>
        <rFont val="微軟正黑體"/>
        <family val="2"/>
        <charset val="136"/>
      </rPr>
      <t>徐湘芸</t>
    </r>
  </si>
  <si>
    <r>
      <rPr>
        <sz val="10"/>
        <rFont val="微軟正黑體"/>
        <family val="2"/>
        <charset val="136"/>
      </rPr>
      <t>陳亮彤</t>
    </r>
  </si>
  <si>
    <r>
      <rPr>
        <sz val="10"/>
        <rFont val="微軟正黑體"/>
        <family val="2"/>
        <charset val="136"/>
      </rPr>
      <t>黃振原</t>
    </r>
  </si>
  <si>
    <r>
      <rPr>
        <sz val="10"/>
        <rFont val="微軟正黑體"/>
        <family val="2"/>
        <charset val="136"/>
      </rPr>
      <t>白翔崴</t>
    </r>
  </si>
  <si>
    <r>
      <rPr>
        <sz val="10"/>
        <rFont val="微軟正黑體"/>
        <family val="2"/>
        <charset val="136"/>
      </rPr>
      <t>王儀儼</t>
    </r>
  </si>
  <si>
    <r>
      <rPr>
        <sz val="10"/>
        <rFont val="微軟正黑體"/>
        <family val="2"/>
        <charset val="136"/>
      </rPr>
      <t>楊曜瑄</t>
    </r>
  </si>
  <si>
    <r>
      <rPr>
        <sz val="10"/>
        <rFont val="微軟正黑體"/>
        <family val="2"/>
        <charset val="136"/>
      </rPr>
      <t>陳弘軒</t>
    </r>
  </si>
  <si>
    <r>
      <rPr>
        <sz val="10"/>
        <rFont val="微軟正黑體"/>
        <family val="2"/>
        <charset val="136"/>
      </rPr>
      <t>徐友嫻</t>
    </r>
  </si>
  <si>
    <r>
      <rPr>
        <sz val="10"/>
        <rFont val="微軟正黑體"/>
        <family val="2"/>
        <charset val="136"/>
      </rPr>
      <t>林沛昕</t>
    </r>
  </si>
  <si>
    <r>
      <rPr>
        <sz val="10"/>
        <rFont val="微軟正黑體"/>
        <family val="2"/>
        <charset val="136"/>
      </rPr>
      <t>徐千茹</t>
    </r>
  </si>
  <si>
    <r>
      <rPr>
        <sz val="10"/>
        <rFont val="微軟正黑體"/>
        <family val="2"/>
        <charset val="136"/>
      </rPr>
      <t>李彤恩</t>
    </r>
  </si>
  <si>
    <r>
      <rPr>
        <sz val="10"/>
        <rFont val="微軟正黑體"/>
        <family val="2"/>
        <charset val="136"/>
      </rPr>
      <t>王岱昕</t>
    </r>
  </si>
  <si>
    <r>
      <rPr>
        <sz val="10"/>
        <rFont val="微軟正黑體"/>
        <family val="2"/>
        <charset val="136"/>
      </rPr>
      <t>張恩睿</t>
    </r>
  </si>
  <si>
    <r>
      <rPr>
        <sz val="10"/>
        <rFont val="微軟正黑體"/>
        <family val="2"/>
        <charset val="136"/>
      </rPr>
      <t>蕭御丞</t>
    </r>
  </si>
  <si>
    <r>
      <rPr>
        <sz val="10"/>
        <rFont val="微軟正黑體"/>
        <family val="2"/>
        <charset val="136"/>
      </rPr>
      <t>李志軒</t>
    </r>
  </si>
  <si>
    <r>
      <rPr>
        <sz val="10"/>
        <rFont val="微軟正黑體"/>
        <family val="2"/>
        <charset val="136"/>
      </rPr>
      <t>張佳涵</t>
    </r>
  </si>
  <si>
    <r>
      <rPr>
        <sz val="10"/>
        <rFont val="微軟正黑體"/>
        <family val="2"/>
        <charset val="136"/>
      </rPr>
      <t>蔡沛妤</t>
    </r>
  </si>
  <si>
    <r>
      <rPr>
        <sz val="10"/>
        <rFont val="微軟正黑體"/>
        <family val="2"/>
        <charset val="136"/>
      </rPr>
      <t>王儀璇</t>
    </r>
  </si>
  <si>
    <r>
      <rPr>
        <sz val="10"/>
        <rFont val="微軟正黑體"/>
        <family val="2"/>
        <charset val="136"/>
      </rPr>
      <t>李家㛓</t>
    </r>
  </si>
  <si>
    <r>
      <rPr>
        <sz val="10"/>
        <rFont val="微軟正黑體"/>
        <family val="2"/>
        <charset val="136"/>
      </rPr>
      <t>李宛頤</t>
    </r>
  </si>
  <si>
    <r>
      <rPr>
        <sz val="10"/>
        <rFont val="微軟正黑體"/>
        <family val="2"/>
        <charset val="136"/>
      </rPr>
      <t>張允謙</t>
    </r>
  </si>
  <si>
    <r>
      <rPr>
        <sz val="10"/>
        <rFont val="微軟正黑體"/>
        <family val="2"/>
        <charset val="136"/>
      </rPr>
      <t>游允誠</t>
    </r>
  </si>
  <si>
    <r>
      <rPr>
        <sz val="10"/>
        <rFont val="微軟正黑體"/>
        <family val="2"/>
        <charset val="136"/>
      </rPr>
      <t>呂沂潔</t>
    </r>
  </si>
  <si>
    <r>
      <rPr>
        <sz val="10"/>
        <rFont val="微軟正黑體"/>
        <family val="2"/>
        <charset val="136"/>
      </rPr>
      <t>施羽庭</t>
    </r>
  </si>
  <si>
    <r>
      <rPr>
        <sz val="10"/>
        <rFont val="微軟正黑體"/>
        <family val="2"/>
        <charset val="136"/>
      </rPr>
      <t>台北市私立復興實驗高級中學</t>
    </r>
  </si>
  <si>
    <r>
      <rPr>
        <sz val="10"/>
        <rFont val="微軟正黑體"/>
        <family val="2"/>
        <charset val="136"/>
      </rPr>
      <t>馬柏晟</t>
    </r>
  </si>
  <si>
    <r>
      <rPr>
        <sz val="10"/>
        <rFont val="微軟正黑體"/>
        <family val="2"/>
        <charset val="136"/>
      </rPr>
      <t>李元喬</t>
    </r>
  </si>
  <si>
    <r>
      <rPr>
        <sz val="10"/>
        <rFont val="微軟正黑體"/>
        <family val="2"/>
        <charset val="136"/>
      </rPr>
      <t>蔡孟衡</t>
    </r>
  </si>
  <si>
    <r>
      <rPr>
        <sz val="10"/>
        <rFont val="微軟正黑體"/>
        <family val="2"/>
        <charset val="136"/>
      </rPr>
      <t>王佳萱</t>
    </r>
  </si>
  <si>
    <r>
      <rPr>
        <sz val="10"/>
        <rFont val="微軟正黑體"/>
        <family val="2"/>
        <charset val="136"/>
      </rPr>
      <t>張亦菲</t>
    </r>
  </si>
  <si>
    <r>
      <rPr>
        <sz val="10"/>
        <rFont val="微軟正黑體"/>
        <family val="2"/>
        <charset val="136"/>
      </rPr>
      <t>林韋酉</t>
    </r>
  </si>
  <si>
    <r>
      <rPr>
        <sz val="10"/>
        <rFont val="微軟正黑體"/>
        <family val="2"/>
        <charset val="136"/>
      </rPr>
      <t>王宥之</t>
    </r>
  </si>
  <si>
    <r>
      <rPr>
        <sz val="10"/>
        <rFont val="微軟正黑體"/>
        <family val="2"/>
        <charset val="136"/>
      </rPr>
      <t>李岳軒</t>
    </r>
  </si>
  <si>
    <r>
      <rPr>
        <sz val="10"/>
        <rFont val="微軟正黑體"/>
        <family val="2"/>
        <charset val="136"/>
      </rPr>
      <t>邱宥杰</t>
    </r>
  </si>
  <si>
    <r>
      <rPr>
        <sz val="10"/>
        <rFont val="微軟正黑體"/>
        <family val="2"/>
        <charset val="136"/>
      </rPr>
      <t>陳芊瑀</t>
    </r>
  </si>
  <si>
    <r>
      <rPr>
        <sz val="10"/>
        <rFont val="微軟正黑體"/>
        <family val="2"/>
        <charset val="136"/>
      </rPr>
      <t>黃語昕</t>
    </r>
  </si>
  <si>
    <r>
      <rPr>
        <sz val="10"/>
        <rFont val="微軟正黑體"/>
        <family val="2"/>
        <charset val="136"/>
      </rPr>
      <t>陳思維</t>
    </r>
  </si>
  <si>
    <r>
      <rPr>
        <sz val="10"/>
        <rFont val="微軟正黑體"/>
        <family val="2"/>
        <charset val="136"/>
      </rPr>
      <t>謝易辰</t>
    </r>
  </si>
  <si>
    <r>
      <rPr>
        <sz val="10"/>
        <rFont val="微軟正黑體"/>
        <family val="2"/>
        <charset val="136"/>
      </rPr>
      <t>張謹繪</t>
    </r>
  </si>
  <si>
    <r>
      <rPr>
        <sz val="10"/>
        <rFont val="微軟正黑體"/>
        <family val="2"/>
        <charset val="136"/>
      </rPr>
      <t>寸一心</t>
    </r>
  </si>
  <si>
    <r>
      <rPr>
        <sz val="10"/>
        <rFont val="微軟正黑體"/>
        <family val="2"/>
        <charset val="136"/>
      </rPr>
      <t>林靖恩</t>
    </r>
  </si>
  <si>
    <r>
      <rPr>
        <sz val="10"/>
        <rFont val="微軟正黑體"/>
        <family val="2"/>
        <charset val="136"/>
      </rPr>
      <t>王衍之</t>
    </r>
  </si>
  <si>
    <r>
      <rPr>
        <sz val="10"/>
        <rFont val="微軟正黑體"/>
        <family val="2"/>
        <charset val="136"/>
      </rPr>
      <t>樊孝開</t>
    </r>
  </si>
  <si>
    <r>
      <rPr>
        <sz val="10"/>
        <rFont val="微軟正黑體"/>
        <family val="2"/>
        <charset val="136"/>
      </rPr>
      <t>臺北市立建成國民中學</t>
    </r>
  </si>
  <si>
    <r>
      <rPr>
        <sz val="10"/>
        <rFont val="微軟正黑體"/>
        <family val="2"/>
        <charset val="136"/>
      </rPr>
      <t>張宸睿</t>
    </r>
  </si>
  <si>
    <r>
      <rPr>
        <sz val="10"/>
        <rFont val="微軟正黑體"/>
        <family val="2"/>
        <charset val="136"/>
      </rPr>
      <t>蔡汯洋</t>
    </r>
  </si>
  <si>
    <r>
      <rPr>
        <sz val="10"/>
        <rFont val="微軟正黑體"/>
        <family val="2"/>
        <charset val="136"/>
      </rPr>
      <t>鮑治翰</t>
    </r>
  </si>
  <si>
    <r>
      <rPr>
        <sz val="10"/>
        <rFont val="微軟正黑體"/>
        <family val="2"/>
        <charset val="136"/>
      </rPr>
      <t>臺北市立農國小</t>
    </r>
  </si>
  <si>
    <r>
      <rPr>
        <sz val="10"/>
        <rFont val="微軟正黑體"/>
        <family val="2"/>
        <charset val="136"/>
      </rPr>
      <t>陳抒昂</t>
    </r>
  </si>
  <si>
    <r>
      <rPr>
        <sz val="10"/>
        <rFont val="微軟正黑體"/>
        <family val="2"/>
        <charset val="136"/>
      </rPr>
      <t>許庭熙</t>
    </r>
  </si>
  <si>
    <r>
      <rPr>
        <sz val="10"/>
        <rFont val="微軟正黑體"/>
        <family val="2"/>
        <charset val="136"/>
      </rPr>
      <t>陳宣丞</t>
    </r>
  </si>
  <si>
    <r>
      <rPr>
        <sz val="10"/>
        <rFont val="微軟正黑體"/>
        <family val="2"/>
        <charset val="136"/>
      </rPr>
      <t>邱浚熙</t>
    </r>
  </si>
  <si>
    <r>
      <rPr>
        <sz val="10"/>
        <rFont val="微軟正黑體"/>
        <family val="2"/>
        <charset val="136"/>
      </rPr>
      <t>蕭廷宇</t>
    </r>
  </si>
  <si>
    <r>
      <rPr>
        <sz val="10"/>
        <rFont val="微軟正黑體"/>
        <family val="2"/>
        <charset val="136"/>
      </rPr>
      <t>胡釗銘</t>
    </r>
  </si>
  <si>
    <r>
      <rPr>
        <sz val="10"/>
        <rFont val="微軟正黑體"/>
        <family val="2"/>
        <charset val="136"/>
      </rPr>
      <t>顏岑鎧</t>
    </r>
  </si>
  <si>
    <r>
      <rPr>
        <sz val="10"/>
        <rFont val="微軟正黑體"/>
        <family val="2"/>
        <charset val="136"/>
      </rPr>
      <t>易莛栗</t>
    </r>
  </si>
  <si>
    <r>
      <rPr>
        <sz val="10"/>
        <rFont val="微軟正黑體"/>
        <family val="2"/>
        <charset val="136"/>
      </rPr>
      <t>林芸嘉</t>
    </r>
  </si>
  <si>
    <r>
      <rPr>
        <sz val="10"/>
        <rFont val="微軟正黑體"/>
        <family val="2"/>
        <charset val="136"/>
      </rPr>
      <t>王嫚</t>
    </r>
  </si>
  <si>
    <r>
      <rPr>
        <sz val="10"/>
        <rFont val="微軟正黑體"/>
        <family val="2"/>
        <charset val="136"/>
      </rPr>
      <t>張聆山</t>
    </r>
  </si>
  <si>
    <r>
      <rPr>
        <sz val="10"/>
        <rFont val="微軟正黑體"/>
        <family val="2"/>
        <charset val="136"/>
      </rPr>
      <t>許恩語</t>
    </r>
  </si>
  <si>
    <r>
      <rPr>
        <sz val="10"/>
        <rFont val="微軟正黑體"/>
        <family val="2"/>
        <charset val="136"/>
      </rPr>
      <t>林芷妡</t>
    </r>
  </si>
  <si>
    <r>
      <rPr>
        <sz val="10"/>
        <rFont val="微軟正黑體"/>
        <family val="2"/>
        <charset val="136"/>
      </rPr>
      <t>許淳芯</t>
    </r>
  </si>
  <si>
    <r>
      <rPr>
        <sz val="10"/>
        <rFont val="微軟正黑體"/>
        <family val="2"/>
        <charset val="136"/>
      </rPr>
      <t>呂子彤</t>
    </r>
  </si>
  <si>
    <r>
      <rPr>
        <sz val="10"/>
        <rFont val="微軟正黑體"/>
        <family val="2"/>
        <charset val="136"/>
      </rPr>
      <t>葉秉錞</t>
    </r>
  </si>
  <si>
    <r>
      <rPr>
        <sz val="10"/>
        <rFont val="微軟正黑體"/>
        <family val="2"/>
        <charset val="136"/>
      </rPr>
      <t>陳柏傑</t>
    </r>
  </si>
  <si>
    <r>
      <rPr>
        <sz val="10"/>
        <rFont val="微軟正黑體"/>
        <family val="2"/>
        <charset val="136"/>
      </rPr>
      <t>方品諺</t>
    </r>
  </si>
  <si>
    <r>
      <rPr>
        <sz val="10"/>
        <rFont val="微軟正黑體"/>
        <family val="2"/>
        <charset val="136"/>
      </rPr>
      <t>程品睿</t>
    </r>
  </si>
  <si>
    <r>
      <rPr>
        <sz val="10"/>
        <rFont val="微軟正黑體"/>
        <family val="2"/>
        <charset val="136"/>
      </rPr>
      <t>丁翊翔</t>
    </r>
  </si>
  <si>
    <r>
      <rPr>
        <sz val="10"/>
        <rFont val="微軟正黑體"/>
        <family val="2"/>
        <charset val="136"/>
      </rPr>
      <t>宋致霖</t>
    </r>
  </si>
  <si>
    <r>
      <rPr>
        <sz val="10"/>
        <rFont val="微軟正黑體"/>
        <family val="2"/>
        <charset val="136"/>
      </rPr>
      <t>王約恩</t>
    </r>
  </si>
  <si>
    <r>
      <rPr>
        <sz val="10"/>
        <rFont val="微軟正黑體"/>
        <family val="2"/>
        <charset val="136"/>
      </rPr>
      <t>陳淥亞</t>
    </r>
  </si>
  <si>
    <r>
      <rPr>
        <sz val="10"/>
        <rFont val="微軟正黑體"/>
        <family val="2"/>
        <charset val="136"/>
      </rPr>
      <t>余恩祈</t>
    </r>
  </si>
  <si>
    <r>
      <rPr>
        <sz val="10"/>
        <rFont val="微軟正黑體"/>
        <family val="2"/>
        <charset val="136"/>
      </rPr>
      <t>王詠晴</t>
    </r>
  </si>
  <si>
    <r>
      <rPr>
        <sz val="10"/>
        <rFont val="微軟正黑體"/>
        <family val="2"/>
        <charset val="136"/>
      </rPr>
      <t>李昱霈</t>
    </r>
  </si>
  <si>
    <r>
      <rPr>
        <sz val="10"/>
        <rFont val="微軟正黑體"/>
        <family val="2"/>
        <charset val="136"/>
      </rPr>
      <t>張廉聖</t>
    </r>
  </si>
  <si>
    <r>
      <rPr>
        <sz val="10"/>
        <rFont val="微軟正黑體"/>
        <family val="2"/>
        <charset val="136"/>
      </rPr>
      <t>程琬珍</t>
    </r>
  </si>
  <si>
    <r>
      <rPr>
        <sz val="10"/>
        <rFont val="微軟正黑體"/>
        <family val="2"/>
        <charset val="136"/>
      </rPr>
      <t>曾語彤</t>
    </r>
  </si>
  <si>
    <r>
      <rPr>
        <sz val="10"/>
        <rFont val="微軟正黑體"/>
        <family val="2"/>
        <charset val="136"/>
      </rPr>
      <t>曾承康</t>
    </r>
  </si>
  <si>
    <r>
      <rPr>
        <sz val="10"/>
        <rFont val="微軟正黑體"/>
        <family val="2"/>
        <charset val="136"/>
      </rPr>
      <t>張偉喬</t>
    </r>
  </si>
  <si>
    <r>
      <rPr>
        <sz val="10"/>
        <rFont val="微軟正黑體"/>
        <family val="2"/>
        <charset val="136"/>
      </rPr>
      <t>林哲佑</t>
    </r>
  </si>
  <si>
    <r>
      <rPr>
        <sz val="10"/>
        <rFont val="微軟正黑體"/>
        <family val="2"/>
        <charset val="136"/>
      </rPr>
      <t>陳禹碩</t>
    </r>
  </si>
  <si>
    <r>
      <rPr>
        <sz val="10"/>
        <rFont val="微軟正黑體"/>
        <family val="2"/>
        <charset val="136"/>
      </rPr>
      <t>臺北市立育成高級中學</t>
    </r>
  </si>
  <si>
    <r>
      <rPr>
        <sz val="10"/>
        <rFont val="微軟正黑體"/>
        <family val="2"/>
        <charset val="136"/>
      </rPr>
      <t>丁儒嫙</t>
    </r>
  </si>
  <si>
    <r>
      <rPr>
        <sz val="10"/>
        <rFont val="微軟正黑體"/>
        <family val="2"/>
        <charset val="136"/>
      </rPr>
      <t>林育葳</t>
    </r>
  </si>
  <si>
    <r>
      <rPr>
        <sz val="10"/>
        <rFont val="微軟正黑體"/>
        <family val="2"/>
        <charset val="136"/>
      </rPr>
      <t>闕志安</t>
    </r>
  </si>
  <si>
    <r>
      <rPr>
        <sz val="10"/>
        <rFont val="微軟正黑體"/>
        <family val="2"/>
        <charset val="136"/>
      </rPr>
      <t>陳妍均</t>
    </r>
  </si>
  <si>
    <r>
      <rPr>
        <sz val="10"/>
        <rFont val="微軟正黑體"/>
        <family val="2"/>
        <charset val="136"/>
      </rPr>
      <t>潘宇霆</t>
    </r>
  </si>
  <si>
    <r>
      <rPr>
        <sz val="10"/>
        <rFont val="微軟正黑體"/>
        <family val="2"/>
        <charset val="136"/>
      </rPr>
      <t>李渰皓</t>
    </r>
  </si>
  <si>
    <r>
      <rPr>
        <sz val="10"/>
        <rFont val="微軟正黑體"/>
        <family val="2"/>
        <charset val="136"/>
      </rPr>
      <t>蘇俞璇</t>
    </r>
  </si>
  <si>
    <r>
      <rPr>
        <sz val="10"/>
        <rFont val="微軟正黑體"/>
        <family val="2"/>
        <charset val="136"/>
      </rPr>
      <t>余享叡</t>
    </r>
  </si>
  <si>
    <r>
      <rPr>
        <sz val="10"/>
        <rFont val="微軟正黑體"/>
        <family val="2"/>
        <charset val="136"/>
      </rPr>
      <t>陳宛庭</t>
    </r>
  </si>
  <si>
    <r>
      <rPr>
        <sz val="10"/>
        <rFont val="微軟正黑體"/>
        <family val="2"/>
        <charset val="136"/>
      </rPr>
      <t>陳安粯</t>
    </r>
  </si>
  <si>
    <r>
      <rPr>
        <sz val="10"/>
        <rFont val="微軟正黑體"/>
        <family val="2"/>
        <charset val="136"/>
      </rPr>
      <t>劉芷嫺</t>
    </r>
  </si>
  <si>
    <r>
      <rPr>
        <sz val="10"/>
        <rFont val="微軟正黑體"/>
        <family val="2"/>
        <charset val="136"/>
      </rPr>
      <t>林樂祠</t>
    </r>
  </si>
  <si>
    <r>
      <rPr>
        <sz val="10"/>
        <rFont val="微軟正黑體"/>
        <family val="2"/>
        <charset val="136"/>
      </rPr>
      <t>王宥勻</t>
    </r>
  </si>
  <si>
    <r>
      <rPr>
        <sz val="10"/>
        <rFont val="微軟正黑體"/>
        <family val="2"/>
        <charset val="136"/>
      </rPr>
      <t>黃妍絜</t>
    </r>
  </si>
  <si>
    <r>
      <rPr>
        <sz val="10"/>
        <rFont val="微軟正黑體"/>
        <family val="2"/>
        <charset val="136"/>
      </rPr>
      <t>吳易</t>
    </r>
  </si>
  <si>
    <r>
      <rPr>
        <sz val="10"/>
        <rFont val="微軟正黑體"/>
        <family val="2"/>
        <charset val="136"/>
      </rPr>
      <t>邱淮暄</t>
    </r>
  </si>
  <si>
    <r>
      <rPr>
        <sz val="10"/>
        <rFont val="微軟正黑體"/>
        <family val="2"/>
        <charset val="136"/>
      </rPr>
      <t>個人</t>
    </r>
  </si>
  <si>
    <r>
      <rPr>
        <sz val="10"/>
        <rFont val="微軟正黑體"/>
        <family val="2"/>
        <charset val="136"/>
      </rPr>
      <t>施睿翔</t>
    </r>
  </si>
  <si>
    <r>
      <rPr>
        <sz val="10"/>
        <rFont val="微軟正黑體"/>
        <family val="2"/>
        <charset val="136"/>
      </rPr>
      <t>林芷羽</t>
    </r>
  </si>
  <si>
    <r>
      <rPr>
        <sz val="10"/>
        <rFont val="微軟正黑體"/>
        <family val="2"/>
        <charset val="136"/>
      </rPr>
      <t>廖晨瑋</t>
    </r>
  </si>
  <si>
    <r>
      <rPr>
        <sz val="10"/>
        <rFont val="微軟正黑體"/>
        <family val="2"/>
        <charset val="136"/>
      </rPr>
      <t>吳宇宸</t>
    </r>
  </si>
  <si>
    <r>
      <rPr>
        <sz val="10"/>
        <rFont val="微軟正黑體"/>
        <family val="2"/>
        <charset val="136"/>
      </rPr>
      <t>陳威齊</t>
    </r>
  </si>
  <si>
    <r>
      <rPr>
        <sz val="10"/>
        <rFont val="微軟正黑體"/>
        <family val="2"/>
        <charset val="136"/>
      </rPr>
      <t>靜修中學</t>
    </r>
  </si>
  <si>
    <r>
      <rPr>
        <sz val="10"/>
        <rFont val="微軟正黑體"/>
        <family val="2"/>
        <charset val="136"/>
      </rPr>
      <t>高子婕</t>
    </r>
  </si>
  <si>
    <r>
      <rPr>
        <sz val="10"/>
        <rFont val="微軟正黑體"/>
        <family val="2"/>
        <charset val="136"/>
      </rPr>
      <t>陳歆喬</t>
    </r>
  </si>
  <si>
    <r>
      <rPr>
        <sz val="10"/>
        <rFont val="微軟正黑體"/>
        <family val="2"/>
        <charset val="136"/>
      </rPr>
      <t>台北市松山區民生國民小學</t>
    </r>
  </si>
  <si>
    <r>
      <rPr>
        <sz val="10"/>
        <rFont val="微軟正黑體"/>
        <family val="2"/>
        <charset val="136"/>
      </rPr>
      <t>張業正</t>
    </r>
  </si>
  <si>
    <r>
      <rPr>
        <sz val="10"/>
        <rFont val="微軟正黑體"/>
        <family val="2"/>
        <charset val="136"/>
      </rPr>
      <t>張聿喬</t>
    </r>
  </si>
  <si>
    <r>
      <rPr>
        <sz val="10"/>
        <rFont val="微軟正黑體"/>
        <family val="2"/>
        <charset val="136"/>
      </rPr>
      <t>曾至禔</t>
    </r>
  </si>
  <si>
    <r>
      <rPr>
        <sz val="10"/>
        <rFont val="微軟正黑體"/>
        <family val="2"/>
        <charset val="136"/>
      </rPr>
      <t>臺北市立中崙高級中學</t>
    </r>
  </si>
  <si>
    <r>
      <rPr>
        <sz val="10"/>
        <rFont val="微軟正黑體"/>
        <family val="2"/>
        <charset val="136"/>
      </rPr>
      <t>謝霆澄</t>
    </r>
  </si>
  <si>
    <r>
      <rPr>
        <sz val="10"/>
        <rFont val="微軟正黑體"/>
        <family val="2"/>
        <charset val="136"/>
      </rPr>
      <t>劉澤良</t>
    </r>
  </si>
  <si>
    <r>
      <rPr>
        <sz val="10"/>
        <rFont val="微軟正黑體"/>
        <family val="2"/>
        <charset val="136"/>
      </rPr>
      <t>台北恩慈學校</t>
    </r>
  </si>
  <si>
    <r>
      <rPr>
        <sz val="10"/>
        <rFont val="微軟正黑體"/>
        <family val="2"/>
        <charset val="136"/>
      </rPr>
      <t>邱緯恩</t>
    </r>
  </si>
  <si>
    <r>
      <rPr>
        <sz val="10"/>
        <rFont val="微軟正黑體"/>
        <family val="2"/>
        <charset val="136"/>
      </rPr>
      <t>士林國中</t>
    </r>
  </si>
  <si>
    <r>
      <rPr>
        <sz val="10"/>
        <rFont val="微軟正黑體"/>
        <family val="2"/>
        <charset val="136"/>
      </rPr>
      <t>廖緹蓁</t>
    </r>
  </si>
  <si>
    <r>
      <rPr>
        <sz val="10"/>
        <rFont val="微軟正黑體"/>
        <family val="2"/>
        <charset val="136"/>
      </rPr>
      <t>平川力</t>
    </r>
  </si>
  <si>
    <r>
      <rPr>
        <sz val="10"/>
        <rFont val="微軟正黑體"/>
        <family val="2"/>
        <charset val="136"/>
      </rPr>
      <t>臺北市大安區金華國民小學</t>
    </r>
  </si>
  <si>
    <r>
      <rPr>
        <sz val="10"/>
        <rFont val="微軟正黑體"/>
        <family val="2"/>
        <charset val="136"/>
      </rPr>
      <t>蔡家碩</t>
    </r>
  </si>
  <si>
    <r>
      <rPr>
        <sz val="10"/>
        <rFont val="微軟正黑體"/>
        <family val="2"/>
        <charset val="136"/>
      </rPr>
      <t>臺北市立內湖高級中</t>
    </r>
  </si>
  <si>
    <r>
      <rPr>
        <sz val="10"/>
        <rFont val="微軟正黑體"/>
        <family val="2"/>
        <charset val="136"/>
      </rPr>
      <t>李家陞</t>
    </r>
  </si>
  <si>
    <r>
      <rPr>
        <sz val="10"/>
        <rFont val="微軟正黑體"/>
        <family val="2"/>
        <charset val="136"/>
      </rPr>
      <t>楊子寬</t>
    </r>
  </si>
  <si>
    <r>
      <rPr>
        <sz val="10"/>
        <rFont val="微軟正黑體"/>
        <family val="2"/>
        <charset val="136"/>
      </rPr>
      <t>台北市立忠孝國小</t>
    </r>
  </si>
  <si>
    <r>
      <rPr>
        <sz val="10"/>
        <rFont val="微軟正黑體"/>
        <family val="2"/>
        <charset val="136"/>
      </rPr>
      <t>劉宇樂</t>
    </r>
  </si>
  <si>
    <r>
      <rPr>
        <sz val="10"/>
        <rFont val="微軟正黑體"/>
        <family val="2"/>
        <charset val="136"/>
      </rPr>
      <t>姚品希</t>
    </r>
  </si>
  <si>
    <r>
      <rPr>
        <sz val="10"/>
        <rFont val="微軟正黑體"/>
        <family val="2"/>
        <charset val="136"/>
      </rPr>
      <t>南港國小</t>
    </r>
  </si>
  <si>
    <r>
      <rPr>
        <sz val="10"/>
        <rFont val="微軟正黑體"/>
        <family val="2"/>
        <charset val="136"/>
      </rPr>
      <t>吳秉桓</t>
    </r>
  </si>
  <si>
    <r>
      <rPr>
        <sz val="10"/>
        <rFont val="微軟正黑體"/>
        <family val="2"/>
        <charset val="136"/>
      </rPr>
      <t>高新彤</t>
    </r>
  </si>
  <si>
    <r>
      <rPr>
        <sz val="10"/>
        <rFont val="微軟正黑體"/>
        <family val="2"/>
        <charset val="136"/>
      </rPr>
      <t>陳章栩</t>
    </r>
  </si>
  <si>
    <r>
      <rPr>
        <sz val="10"/>
        <rFont val="微軟正黑體"/>
        <family val="2"/>
        <charset val="136"/>
      </rPr>
      <t>臺北市私立新民國民小學</t>
    </r>
  </si>
  <si>
    <r>
      <rPr>
        <sz val="10"/>
        <rFont val="微軟正黑體"/>
        <family val="2"/>
        <charset val="136"/>
      </rPr>
      <t>吳安婕</t>
    </r>
  </si>
  <si>
    <r>
      <rPr>
        <sz val="10"/>
        <rFont val="微軟正黑體"/>
        <family val="2"/>
        <charset val="136"/>
      </rPr>
      <t>台北市長華國際蒙特索利實驗教育機構</t>
    </r>
  </si>
  <si>
    <r>
      <rPr>
        <sz val="10"/>
        <rFont val="微軟正黑體"/>
        <family val="2"/>
        <charset val="136"/>
      </rPr>
      <t>李語桐</t>
    </r>
  </si>
  <si>
    <r>
      <rPr>
        <sz val="10"/>
        <rFont val="微軟正黑體"/>
        <family val="2"/>
        <charset val="136"/>
      </rPr>
      <t>若水擊劍俱樂部</t>
    </r>
  </si>
  <si>
    <r>
      <rPr>
        <sz val="10"/>
        <rFont val="微軟正黑體"/>
        <family val="2"/>
        <charset val="136"/>
      </rPr>
      <t>劉睿睦</t>
    </r>
  </si>
  <si>
    <r>
      <rPr>
        <sz val="10"/>
        <rFont val="微軟正黑體"/>
        <family val="2"/>
        <charset val="136"/>
      </rPr>
      <t>陳沛嫻</t>
    </r>
  </si>
  <si>
    <r>
      <rPr>
        <sz val="10"/>
        <rFont val="微軟正黑體"/>
        <family val="2"/>
        <charset val="136"/>
      </rPr>
      <t>陳羿彣</t>
    </r>
  </si>
  <si>
    <r>
      <rPr>
        <sz val="10"/>
        <rFont val="微軟正黑體"/>
        <family val="2"/>
        <charset val="136"/>
      </rPr>
      <t>台北市立復興高中</t>
    </r>
  </si>
  <si>
    <r>
      <rPr>
        <sz val="10"/>
        <rFont val="微軟正黑體"/>
        <family val="2"/>
        <charset val="136"/>
      </rPr>
      <t>李映葶</t>
    </r>
  </si>
  <si>
    <r>
      <rPr>
        <sz val="10"/>
        <rFont val="微軟正黑體"/>
        <family val="2"/>
        <charset val="136"/>
      </rPr>
      <t>張廷碩</t>
    </r>
  </si>
  <si>
    <r>
      <rPr>
        <sz val="10"/>
        <rFont val="微軟正黑體"/>
        <family val="2"/>
        <charset val="136"/>
      </rPr>
      <t>台北市立明德國小</t>
    </r>
  </si>
  <si>
    <r>
      <rPr>
        <sz val="10"/>
        <rFont val="微軟正黑體"/>
        <family val="2"/>
        <charset val="136"/>
      </rPr>
      <t>李昶佑</t>
    </r>
  </si>
  <si>
    <r>
      <rPr>
        <sz val="10"/>
        <rFont val="微軟正黑體"/>
        <family val="2"/>
        <charset val="136"/>
      </rPr>
      <t>台北市立雨農國小</t>
    </r>
  </si>
  <si>
    <r>
      <rPr>
        <sz val="10"/>
        <rFont val="微軟正黑體"/>
        <family val="2"/>
        <charset val="136"/>
      </rPr>
      <t>張芯伃</t>
    </r>
  </si>
  <si>
    <r>
      <rPr>
        <sz val="10"/>
        <rFont val="微軟正黑體"/>
        <family val="2"/>
        <charset val="136"/>
      </rPr>
      <t>幼華高級中學</t>
    </r>
  </si>
  <si>
    <r>
      <rPr>
        <sz val="10"/>
        <rFont val="微軟正黑體"/>
        <family val="2"/>
        <charset val="136"/>
      </rPr>
      <t>歐陽呈典</t>
    </r>
  </si>
  <si>
    <r>
      <rPr>
        <sz val="10"/>
        <rFont val="微軟正黑體"/>
        <family val="2"/>
        <charset val="136"/>
      </rPr>
      <t>美國學校</t>
    </r>
  </si>
  <si>
    <r>
      <rPr>
        <sz val="10"/>
        <rFont val="微軟正黑體"/>
        <family val="2"/>
        <charset val="136"/>
      </rPr>
      <t>呂疅安</t>
    </r>
  </si>
  <si>
    <r>
      <rPr>
        <sz val="10"/>
        <rFont val="微軟正黑體"/>
        <family val="2"/>
        <charset val="136"/>
      </rPr>
      <t>中崙高中</t>
    </r>
  </si>
  <si>
    <r>
      <rPr>
        <sz val="10"/>
        <rFont val="微軟正黑體"/>
        <family val="2"/>
        <charset val="136"/>
      </rPr>
      <t>洪紫綺</t>
    </r>
  </si>
  <si>
    <r>
      <rPr>
        <sz val="10"/>
        <rFont val="微軟正黑體"/>
        <family val="2"/>
        <charset val="136"/>
      </rPr>
      <t>華僑高中</t>
    </r>
  </si>
  <si>
    <r>
      <rPr>
        <sz val="10"/>
        <rFont val="微軟正黑體"/>
        <family val="2"/>
        <charset val="136"/>
      </rPr>
      <t>林芳瑜</t>
    </r>
  </si>
  <si>
    <r>
      <rPr>
        <sz val="10"/>
        <rFont val="微軟正黑體"/>
        <family val="2"/>
        <charset val="136"/>
      </rPr>
      <t>蔡孟澔</t>
    </r>
  </si>
  <si>
    <r>
      <rPr>
        <sz val="10"/>
        <rFont val="微軟正黑體"/>
        <family val="2"/>
        <charset val="136"/>
      </rPr>
      <t>陳映辰</t>
    </r>
  </si>
  <si>
    <r>
      <rPr>
        <sz val="10"/>
        <rFont val="微軟正黑體"/>
        <family val="2"/>
        <charset val="136"/>
      </rPr>
      <t>倪紹宸</t>
    </r>
  </si>
  <si>
    <r>
      <rPr>
        <sz val="10"/>
        <rFont val="微軟正黑體"/>
        <family val="2"/>
        <charset val="136"/>
      </rPr>
      <t>師大附中</t>
    </r>
  </si>
  <si>
    <r>
      <rPr>
        <sz val="10"/>
        <rFont val="微軟正黑體"/>
        <family val="2"/>
        <charset val="136"/>
      </rPr>
      <t>林軒安</t>
    </r>
  </si>
  <si>
    <r>
      <rPr>
        <sz val="10"/>
        <rFont val="微軟正黑體"/>
        <family val="2"/>
        <charset val="136"/>
      </rPr>
      <t>陳愛尹</t>
    </r>
  </si>
  <si>
    <r>
      <rPr>
        <sz val="10"/>
        <rFont val="微軟正黑體"/>
        <family val="2"/>
        <charset val="136"/>
      </rPr>
      <t>陳愛允</t>
    </r>
  </si>
  <si>
    <t>楊祐杰</t>
    <phoneticPr fontId="1" type="noConversion"/>
  </si>
  <si>
    <t>參賽項目</t>
    <phoneticPr fontId="1" type="noConversion"/>
  </si>
  <si>
    <t>國小中年級男子鈍劍</t>
    <phoneticPr fontId="1" type="noConversion"/>
  </si>
  <si>
    <t>國小中年級男子銳劍</t>
    <phoneticPr fontId="1" type="noConversion"/>
  </si>
  <si>
    <t>國小中年級男子軍刀</t>
    <phoneticPr fontId="1" type="noConversion"/>
  </si>
  <si>
    <t>國小中年級女子軍刀</t>
    <phoneticPr fontId="1" type="noConversion"/>
  </si>
  <si>
    <t>國小中年級女子鈍劍</t>
    <phoneticPr fontId="1" type="noConversion"/>
  </si>
  <si>
    <t>國小中年級女子銳劍</t>
    <phoneticPr fontId="1" type="noConversion"/>
  </si>
  <si>
    <t>高中女子銳劍</t>
    <phoneticPr fontId="1" type="noConversion"/>
  </si>
  <si>
    <t>高中女子鈍劍</t>
    <phoneticPr fontId="1" type="noConversion"/>
  </si>
  <si>
    <t>高中女子軍刀</t>
    <phoneticPr fontId="1" type="noConversion"/>
  </si>
  <si>
    <t>高中男子軍刀</t>
    <phoneticPr fontId="1" type="noConversion"/>
  </si>
  <si>
    <t>高中男子鈍劍</t>
    <phoneticPr fontId="1" type="noConversion"/>
  </si>
  <si>
    <t>高中男子銳劍</t>
    <phoneticPr fontId="1" type="noConversion"/>
  </si>
  <si>
    <t>國小低年級女子鈍劍</t>
    <phoneticPr fontId="1" type="noConversion"/>
  </si>
  <si>
    <t>國小低年級女子軍刀</t>
    <phoneticPr fontId="1" type="noConversion"/>
  </si>
  <si>
    <t>國小低年級女子銳劍</t>
    <phoneticPr fontId="1" type="noConversion"/>
  </si>
  <si>
    <t>國小低年級男子鈍劍</t>
    <phoneticPr fontId="1" type="noConversion"/>
  </si>
  <si>
    <t>國小低年級男子銳劍</t>
    <phoneticPr fontId="1" type="noConversion"/>
  </si>
  <si>
    <t>國小低年級男子軍刀</t>
    <phoneticPr fontId="1" type="noConversion"/>
  </si>
  <si>
    <t>國中男子鈍劍</t>
    <phoneticPr fontId="1" type="noConversion"/>
  </si>
  <si>
    <t>國中男子銳劍</t>
    <phoneticPr fontId="1" type="noConversion"/>
  </si>
  <si>
    <t>國中男子軍刀</t>
    <phoneticPr fontId="1" type="noConversion"/>
  </si>
  <si>
    <t>國小高年級男子鈍劍</t>
    <phoneticPr fontId="1" type="noConversion"/>
  </si>
  <si>
    <t>國小高年級男子銳劍</t>
    <phoneticPr fontId="1" type="noConversion"/>
  </si>
  <si>
    <t>國小高年級男子軍刀</t>
    <phoneticPr fontId="1" type="noConversion"/>
  </si>
  <si>
    <t>國小高年級女子軍刀</t>
    <phoneticPr fontId="1" type="noConversion"/>
  </si>
  <si>
    <t>國小高年級女子鈍劍</t>
    <phoneticPr fontId="1" type="noConversion"/>
  </si>
  <si>
    <t>國小高年級女子銳劍</t>
    <phoneticPr fontId="1" type="noConversion"/>
  </si>
  <si>
    <t>國中女子軍刀</t>
    <phoneticPr fontId="1" type="noConversion"/>
  </si>
  <si>
    <t>國中女子鈍劍</t>
    <phoneticPr fontId="1" type="noConversion"/>
  </si>
  <si>
    <t>國中女子銳劍</t>
    <phoneticPr fontId="1" type="noConversion"/>
  </si>
  <si>
    <t>李承曄</t>
    <phoneticPr fontId="1" type="noConversion"/>
  </si>
  <si>
    <t>李承蓁</t>
    <phoneticPr fontId="1" type="noConversion"/>
  </si>
  <si>
    <t>序號</t>
    <phoneticPr fontId="1" type="noConversion"/>
  </si>
  <si>
    <t>國立台灣師範大學附屬高級中學國中部</t>
    <phoneticPr fontId="1" type="noConversion"/>
  </si>
  <si>
    <t>王御恩</t>
  </si>
  <si>
    <t>許皓勻</t>
    <phoneticPr fontId="1" type="noConversion"/>
  </si>
  <si>
    <t>臺北市長華國際蒙特梭利實驗教育機構</t>
    <phoneticPr fontId="1" type="noConversion"/>
  </si>
  <si>
    <t>姓</t>
    <phoneticPr fontId="1" type="noConversion"/>
  </si>
  <si>
    <t>名</t>
    <phoneticPr fontId="1" type="noConversion"/>
  </si>
  <si>
    <t>Gender</t>
    <phoneticPr fontId="1" type="noConversion"/>
  </si>
  <si>
    <t>F</t>
    <phoneticPr fontId="1" type="noConversion"/>
  </si>
  <si>
    <t>M</t>
    <phoneticPr fontId="1" type="noConversion"/>
  </si>
  <si>
    <t>Adrian Yung-Tai Lee</t>
    <phoneticPr fontId="1" type="noConversion"/>
  </si>
  <si>
    <t>Lee</t>
  </si>
  <si>
    <t>Adrian Yung-Tai</t>
  </si>
  <si>
    <t>Max Chiang</t>
    <phoneticPr fontId="1" type="noConversion"/>
  </si>
  <si>
    <t>Max</t>
  </si>
  <si>
    <t xml:space="preserve"> Chiang</t>
    <phoneticPr fontId="1" type="noConversion"/>
  </si>
  <si>
    <t>Ziva L’Ecuyer</t>
    <phoneticPr fontId="1" type="noConversion"/>
  </si>
  <si>
    <t xml:space="preserve"> L’Ecuyer</t>
  </si>
  <si>
    <t>Ziva</t>
  </si>
  <si>
    <t>Alisen Chen</t>
    <phoneticPr fontId="1" type="noConversion"/>
  </si>
  <si>
    <t>Alisen</t>
  </si>
  <si>
    <t>Chen</t>
  </si>
  <si>
    <t>Livia Chou</t>
    <phoneticPr fontId="1" type="noConversion"/>
  </si>
  <si>
    <t>Chou</t>
  </si>
  <si>
    <t>Livia</t>
  </si>
  <si>
    <t>Jeremy Ho</t>
    <phoneticPr fontId="1" type="noConversion"/>
  </si>
  <si>
    <t>Jeremy</t>
  </si>
  <si>
    <t>Ho</t>
    <phoneticPr fontId="1" type="noConversion"/>
  </si>
  <si>
    <t>Noah Szeto</t>
    <phoneticPr fontId="1" type="noConversion"/>
  </si>
  <si>
    <t>Noah</t>
  </si>
  <si>
    <t>Szeto</t>
  </si>
  <si>
    <t>洪</t>
  </si>
  <si>
    <t>紫綺</t>
  </si>
  <si>
    <t>陳</t>
  </si>
  <si>
    <t>妍均</t>
  </si>
  <si>
    <t>丁</t>
  </si>
  <si>
    <t>儒嫙</t>
  </si>
  <si>
    <t>林</t>
  </si>
  <si>
    <t>育葳</t>
  </si>
  <si>
    <t>蘇</t>
  </si>
  <si>
    <t>俞璇</t>
  </si>
  <si>
    <t>劉</t>
  </si>
  <si>
    <t>芷嫺</t>
  </si>
  <si>
    <t>沛嫻</t>
  </si>
  <si>
    <t>羿彣</t>
  </si>
  <si>
    <t>毓喬</t>
  </si>
  <si>
    <t>黃</t>
  </si>
  <si>
    <t>妍絜</t>
  </si>
  <si>
    <t>宛庭</t>
  </si>
  <si>
    <t>徐</t>
  </si>
  <si>
    <t>湘芸</t>
  </si>
  <si>
    <t>亮彤</t>
  </si>
  <si>
    <t>高</t>
  </si>
  <si>
    <t>子婕</t>
  </si>
  <si>
    <t>李</t>
  </si>
  <si>
    <t>映葶</t>
  </si>
  <si>
    <t>芳瑜</t>
  </si>
  <si>
    <t>王</t>
  </si>
  <si>
    <t>宥勻</t>
  </si>
  <si>
    <r>
      <rPr>
        <sz val="10"/>
        <rFont val="微軟正黑體"/>
        <family val="2"/>
        <charset val="136"/>
      </rPr>
      <t>曾君祐</t>
    </r>
  </si>
  <si>
    <t>曾</t>
  </si>
  <si>
    <t>君祐</t>
  </si>
  <si>
    <t>賴</t>
  </si>
  <si>
    <t>亮宇</t>
  </si>
  <si>
    <t>渰皓</t>
  </si>
  <si>
    <t>樂祠</t>
  </si>
  <si>
    <t>余</t>
  </si>
  <si>
    <t>享叡</t>
  </si>
  <si>
    <t>安粯</t>
  </si>
  <si>
    <t>睿睦</t>
  </si>
  <si>
    <t>梁</t>
  </si>
  <si>
    <t>官瑞</t>
  </si>
  <si>
    <t>歐</t>
  </si>
  <si>
    <t>鎧洋</t>
  </si>
  <si>
    <t>楊</t>
  </si>
  <si>
    <t>知堯</t>
  </si>
  <si>
    <t>昆霖</t>
  </si>
  <si>
    <t>闕</t>
  </si>
  <si>
    <t>志安</t>
  </si>
  <si>
    <t>潘</t>
  </si>
  <si>
    <t>宇霆</t>
  </si>
  <si>
    <t>吳</t>
  </si>
  <si>
    <t>易</t>
  </si>
  <si>
    <t>張</t>
  </si>
  <si>
    <t>藩德</t>
  </si>
  <si>
    <t>佳暐</t>
  </si>
  <si>
    <t>彥佑</t>
  </si>
  <si>
    <t>宏育</t>
  </si>
  <si>
    <t>呈典</t>
  </si>
  <si>
    <t>家陞</t>
  </si>
  <si>
    <t>尤</t>
  </si>
  <si>
    <t>威崴</t>
  </si>
  <si>
    <t>玟雯</t>
  </si>
  <si>
    <t>軒安</t>
  </si>
  <si>
    <t>品謙</t>
  </si>
  <si>
    <t>宜蓁</t>
  </si>
  <si>
    <t>施</t>
  </si>
  <si>
    <t>沁榆</t>
  </si>
  <si>
    <t>靖婕</t>
  </si>
  <si>
    <t>姚</t>
  </si>
  <si>
    <t>品希</t>
  </si>
  <si>
    <t>林䓂</t>
  </si>
  <si>
    <t>家蒨</t>
  </si>
  <si>
    <t>嘉恩</t>
  </si>
  <si>
    <t>若鴻</t>
  </si>
  <si>
    <t>耘和</t>
  </si>
  <si>
    <t>唐</t>
  </si>
  <si>
    <t>羽萱</t>
  </si>
  <si>
    <t>謝</t>
  </si>
  <si>
    <t>悅琳</t>
  </si>
  <si>
    <t>游</t>
  </si>
  <si>
    <t>嫃喬</t>
  </si>
  <si>
    <t>唯惟</t>
  </si>
  <si>
    <t>廖</t>
  </si>
  <si>
    <t>緹蓁</t>
  </si>
  <si>
    <t>池</t>
  </si>
  <si>
    <t>謙樂</t>
  </si>
  <si>
    <t>甄芸</t>
  </si>
  <si>
    <t>忻柔</t>
  </si>
  <si>
    <t>虹妤</t>
  </si>
  <si>
    <t>芓誼</t>
  </si>
  <si>
    <t>楀倢</t>
  </si>
  <si>
    <t>昕璦</t>
  </si>
  <si>
    <t>歐陽</t>
  </si>
  <si>
    <t>緯璇</t>
  </si>
  <si>
    <t>彥彤</t>
  </si>
  <si>
    <t>哲佑</t>
  </si>
  <si>
    <t>郭</t>
  </si>
  <si>
    <t>章詮</t>
  </si>
  <si>
    <t>蔡</t>
  </si>
  <si>
    <t>家愷</t>
  </si>
  <si>
    <t>柏森</t>
  </si>
  <si>
    <t>鍾</t>
  </si>
  <si>
    <t>堃煒</t>
  </si>
  <si>
    <t>柏宇</t>
  </si>
  <si>
    <t>宗烜</t>
  </si>
  <si>
    <t>天佑</t>
  </si>
  <si>
    <t>苡淞</t>
  </si>
  <si>
    <t>雍淵</t>
  </si>
  <si>
    <t>學力</t>
  </si>
  <si>
    <t>鄭</t>
  </si>
  <si>
    <t>栩恩</t>
  </si>
  <si>
    <t>葉</t>
  </si>
  <si>
    <t>駿彥</t>
  </si>
  <si>
    <t>子橋</t>
  </si>
  <si>
    <t>敏毅</t>
  </si>
  <si>
    <t>禹佑</t>
  </si>
  <si>
    <t>宋</t>
  </si>
  <si>
    <t>承業</t>
  </si>
  <si>
    <t>古</t>
  </si>
  <si>
    <t>詠安</t>
  </si>
  <si>
    <t>許</t>
  </si>
  <si>
    <t>哲睿</t>
  </si>
  <si>
    <t>哲宇</t>
  </si>
  <si>
    <t>學瑞</t>
  </si>
  <si>
    <t>顏</t>
  </si>
  <si>
    <t>溢軒</t>
  </si>
  <si>
    <t>盧</t>
  </si>
  <si>
    <t>科嘉</t>
  </si>
  <si>
    <t>昆叡</t>
  </si>
  <si>
    <t>奕安</t>
  </si>
  <si>
    <t>御恩</t>
  </si>
  <si>
    <t>霆澄</t>
  </si>
  <si>
    <t>品銳</t>
  </si>
  <si>
    <t>振原</t>
  </si>
  <si>
    <t>白</t>
  </si>
  <si>
    <t>翔崴</t>
  </si>
  <si>
    <t>樊</t>
  </si>
  <si>
    <t>孝開</t>
  </si>
  <si>
    <t>承康</t>
  </si>
  <si>
    <t>偉喬</t>
  </si>
  <si>
    <t>封廷</t>
  </si>
  <si>
    <t>國維</t>
  </si>
  <si>
    <t>秉順</t>
  </si>
  <si>
    <t>振華</t>
  </si>
  <si>
    <t>宸瑋</t>
  </si>
  <si>
    <t>周</t>
  </si>
  <si>
    <t>永曜</t>
  </si>
  <si>
    <t>江</t>
  </si>
  <si>
    <t>悅陞</t>
  </si>
  <si>
    <t>駱</t>
  </si>
  <si>
    <t>家弘</t>
  </si>
  <si>
    <t>程</t>
  </si>
  <si>
    <t>煒峻</t>
  </si>
  <si>
    <t>琨翔</t>
  </si>
  <si>
    <t>宸睿</t>
  </si>
  <si>
    <t>汯洋</t>
  </si>
  <si>
    <t>鮑</t>
  </si>
  <si>
    <t>治翰</t>
  </si>
  <si>
    <t>謹繪</t>
  </si>
  <si>
    <t>語彤</t>
  </si>
  <si>
    <t>芷嫣</t>
  </si>
  <si>
    <t>旻學</t>
  </si>
  <si>
    <t>蔣</t>
  </si>
  <si>
    <t>采言</t>
  </si>
  <si>
    <t>芊融</t>
  </si>
  <si>
    <t>羽涵</t>
  </si>
  <si>
    <t>羽宸</t>
  </si>
  <si>
    <t>邱</t>
  </si>
  <si>
    <t>淮暄</t>
  </si>
  <si>
    <t>至禔</t>
  </si>
  <si>
    <t>忻璇</t>
  </si>
  <si>
    <t>詠佳</t>
  </si>
  <si>
    <t>余懿</t>
  </si>
  <si>
    <t>雨恩</t>
  </si>
  <si>
    <t>睿希</t>
  </si>
  <si>
    <t>詹</t>
  </si>
  <si>
    <t>潔兒</t>
  </si>
  <si>
    <t>竹昀</t>
  </si>
  <si>
    <t>宛妮</t>
  </si>
  <si>
    <t>若家</t>
  </si>
  <si>
    <t>佳容</t>
  </si>
  <si>
    <t>彭</t>
  </si>
  <si>
    <t>郁恩</t>
  </si>
  <si>
    <t>宇婕</t>
  </si>
  <si>
    <t>苗</t>
  </si>
  <si>
    <t>雨涵</t>
  </si>
  <si>
    <t>妤珊</t>
  </si>
  <si>
    <t>友嫻</t>
  </si>
  <si>
    <t>沛昕</t>
  </si>
  <si>
    <t>千茹</t>
  </si>
  <si>
    <t>彤恩</t>
  </si>
  <si>
    <t>岱昕</t>
  </si>
  <si>
    <t>簡</t>
  </si>
  <si>
    <t>安妍</t>
  </si>
  <si>
    <t>寸</t>
  </si>
  <si>
    <t>一心</t>
  </si>
  <si>
    <t>靖恩</t>
  </si>
  <si>
    <t>侑芯</t>
  </si>
  <si>
    <t>連</t>
  </si>
  <si>
    <t>偊晴</t>
  </si>
  <si>
    <t>映彤</t>
  </si>
  <si>
    <t>翌馨</t>
  </si>
  <si>
    <t>恩語</t>
  </si>
  <si>
    <t>芷妡</t>
  </si>
  <si>
    <t>淳芯</t>
  </si>
  <si>
    <t>呂</t>
  </si>
  <si>
    <t>子彤</t>
  </si>
  <si>
    <t>約恩</t>
  </si>
  <si>
    <t>淥亞</t>
  </si>
  <si>
    <t>恩祈</t>
  </si>
  <si>
    <t>詠晴</t>
  </si>
  <si>
    <t>思維</t>
  </si>
  <si>
    <t>衍之</t>
  </si>
  <si>
    <t>蕭</t>
  </si>
  <si>
    <t>大少</t>
  </si>
  <si>
    <t>俊炘</t>
  </si>
  <si>
    <t>蕭齊</t>
  </si>
  <si>
    <t>皓文</t>
  </si>
  <si>
    <t>準祐</t>
  </si>
  <si>
    <t>明蔚</t>
  </si>
  <si>
    <t>明毅</t>
  </si>
  <si>
    <t>謙閱</t>
  </si>
  <si>
    <t>威睿</t>
  </si>
  <si>
    <t>祐杰</t>
  </si>
  <si>
    <t>楷恩</t>
  </si>
  <si>
    <t>胡</t>
  </si>
  <si>
    <t>珅菡</t>
  </si>
  <si>
    <t>雍陞</t>
  </si>
  <si>
    <t>子寬</t>
  </si>
  <si>
    <t>皓勻</t>
  </si>
  <si>
    <t>柏語</t>
  </si>
  <si>
    <t>宇樂</t>
  </si>
  <si>
    <t>聿喬</t>
  </si>
  <si>
    <t>祐楷</t>
  </si>
  <si>
    <t>威翰</t>
  </si>
  <si>
    <t>承彥</t>
  </si>
  <si>
    <t>愷驀</t>
  </si>
  <si>
    <t>志恆</t>
  </si>
  <si>
    <t>富翔</t>
  </si>
  <si>
    <t>奕勳</t>
  </si>
  <si>
    <t>孟澔</t>
  </si>
  <si>
    <t>沂展</t>
  </si>
  <si>
    <t>儀儼</t>
  </si>
  <si>
    <t>曜瑄</t>
  </si>
  <si>
    <t>弘軒</t>
  </si>
  <si>
    <t>易辰</t>
  </si>
  <si>
    <t>業正</t>
  </si>
  <si>
    <t>疅安</t>
  </si>
  <si>
    <t>士軒</t>
  </si>
  <si>
    <t>恩迦</t>
  </si>
  <si>
    <t>帛昱</t>
  </si>
  <si>
    <t>威東</t>
  </si>
  <si>
    <t>定宇</t>
  </si>
  <si>
    <t>立洋</t>
  </si>
  <si>
    <t>秉錞</t>
  </si>
  <si>
    <t>柏傑</t>
  </si>
  <si>
    <t>方</t>
  </si>
  <si>
    <t>品諺</t>
  </si>
  <si>
    <t>品睿</t>
  </si>
  <si>
    <t>翊翔</t>
  </si>
  <si>
    <t>致霖</t>
  </si>
  <si>
    <t>昱霈</t>
  </si>
  <si>
    <t>廉聖</t>
  </si>
  <si>
    <t>語昕</t>
  </si>
  <si>
    <t>昕潔</t>
  </si>
  <si>
    <t>馬</t>
  </si>
  <si>
    <t>柏霖</t>
  </si>
  <si>
    <t>薏涵</t>
  </si>
  <si>
    <t>安婕</t>
  </si>
  <si>
    <t>婕瑀</t>
  </si>
  <si>
    <t>芷瑜</t>
  </si>
  <si>
    <t>韻晴</t>
  </si>
  <si>
    <t>維璟</t>
  </si>
  <si>
    <t>津兒</t>
  </si>
  <si>
    <t>宥辰</t>
  </si>
  <si>
    <t>芯伃</t>
  </si>
  <si>
    <t>芷羽</t>
  </si>
  <si>
    <t>忻儒</t>
  </si>
  <si>
    <t>佾璇</t>
  </si>
  <si>
    <t>曼倪</t>
  </si>
  <si>
    <t>恩妍</t>
  </si>
  <si>
    <t>語芯</t>
  </si>
  <si>
    <t>祐寧</t>
  </si>
  <si>
    <t>佳涵</t>
  </si>
  <si>
    <t>沛妤</t>
  </si>
  <si>
    <t>儀璇</t>
  </si>
  <si>
    <t>家㛓</t>
  </si>
  <si>
    <t>宛頤</t>
  </si>
  <si>
    <t>亦菲</t>
  </si>
  <si>
    <t>芊瑀</t>
  </si>
  <si>
    <t>霓霓</t>
  </si>
  <si>
    <t>莛栗</t>
  </si>
  <si>
    <t>芸嘉</t>
  </si>
  <si>
    <t>王嫚</t>
  </si>
  <si>
    <t>聆山</t>
  </si>
  <si>
    <t>禹碩</t>
  </si>
  <si>
    <t>承曄</t>
  </si>
  <si>
    <t>緯恩</t>
  </si>
  <si>
    <t>莊</t>
  </si>
  <si>
    <t>凱翔</t>
  </si>
  <si>
    <t>崴鴻</t>
  </si>
  <si>
    <t>孟勳</t>
  </si>
  <si>
    <t>祥均</t>
  </si>
  <si>
    <t>愷傑</t>
  </si>
  <si>
    <t>家碩</t>
  </si>
  <si>
    <t>晉綸</t>
  </si>
  <si>
    <t>新哲</t>
  </si>
  <si>
    <t>琮宇</t>
  </si>
  <si>
    <t>承邑</t>
  </si>
  <si>
    <t>君叡</t>
  </si>
  <si>
    <t>行光</t>
  </si>
  <si>
    <t>沈</t>
  </si>
  <si>
    <t>秉彥</t>
  </si>
  <si>
    <t>睦雲</t>
  </si>
  <si>
    <t>沛程</t>
  </si>
  <si>
    <t>天佐</t>
  </si>
  <si>
    <t>雍桓</t>
  </si>
  <si>
    <t>睿辰</t>
  </si>
  <si>
    <t>睿翔</t>
  </si>
  <si>
    <t>佑宬</t>
  </si>
  <si>
    <t>平</t>
  </si>
  <si>
    <t>川力</t>
  </si>
  <si>
    <t>紀</t>
  </si>
  <si>
    <t>喆曦</t>
  </si>
  <si>
    <t>君翰</t>
  </si>
  <si>
    <t>敦為</t>
  </si>
  <si>
    <t>睿杰</t>
  </si>
  <si>
    <t>孟</t>
  </si>
  <si>
    <t>繁宇</t>
  </si>
  <si>
    <t>竇</t>
  </si>
  <si>
    <t>晨睿</t>
  </si>
  <si>
    <t>昊恩</t>
  </si>
  <si>
    <t>紹恩</t>
  </si>
  <si>
    <t>宥廷</t>
  </si>
  <si>
    <t>天旭</t>
  </si>
  <si>
    <t>日行</t>
  </si>
  <si>
    <t>恩睿</t>
  </si>
  <si>
    <t>御丞</t>
  </si>
  <si>
    <t>志軒</t>
  </si>
  <si>
    <t>韋酉</t>
  </si>
  <si>
    <t>宥之</t>
  </si>
  <si>
    <t>岳軒</t>
  </si>
  <si>
    <t>宥杰</t>
  </si>
  <si>
    <t>韓</t>
  </si>
  <si>
    <t>睿鴻</t>
  </si>
  <si>
    <t>映辰</t>
  </si>
  <si>
    <t>浚熙</t>
  </si>
  <si>
    <t>廷宇</t>
  </si>
  <si>
    <t>釗銘</t>
  </si>
  <si>
    <t>岑鎧</t>
  </si>
  <si>
    <t>倪</t>
  </si>
  <si>
    <t>紹宸</t>
  </si>
  <si>
    <t>章栩</t>
  </si>
  <si>
    <t>振烜</t>
  </si>
  <si>
    <t>琬珍</t>
  </si>
  <si>
    <t>芷榆</t>
  </si>
  <si>
    <t>睿真</t>
  </si>
  <si>
    <t>楊果</t>
  </si>
  <si>
    <t>玲伊</t>
  </si>
  <si>
    <t>范</t>
  </si>
  <si>
    <t>芷寧</t>
  </si>
  <si>
    <t>歆喬</t>
  </si>
  <si>
    <t>宜瑾</t>
  </si>
  <si>
    <t>伊晴</t>
  </si>
  <si>
    <t>新彤</t>
  </si>
  <si>
    <t>澄昕</t>
  </si>
  <si>
    <t>凱衣</t>
  </si>
  <si>
    <t>芮妮</t>
  </si>
  <si>
    <t>何</t>
  </si>
  <si>
    <t>颺安</t>
  </si>
  <si>
    <t>汪</t>
  </si>
  <si>
    <t>品妘</t>
  </si>
  <si>
    <t>佩宸</t>
  </si>
  <si>
    <t>沂潔</t>
  </si>
  <si>
    <t>羽庭</t>
  </si>
  <si>
    <t>元喬</t>
  </si>
  <si>
    <t>佳萱</t>
  </si>
  <si>
    <t>承蓁</t>
  </si>
  <si>
    <t>秉桓</t>
  </si>
  <si>
    <t>澤良</t>
  </si>
  <si>
    <t>騰磊</t>
  </si>
  <si>
    <t>魏</t>
  </si>
  <si>
    <t>培然</t>
  </si>
  <si>
    <t>世郁</t>
  </si>
  <si>
    <t>愷晏</t>
  </si>
  <si>
    <t>京堯</t>
  </si>
  <si>
    <t>之騫</t>
  </si>
  <si>
    <t>承諺</t>
  </si>
  <si>
    <t>雍岳</t>
  </si>
  <si>
    <t>昶佑</t>
  </si>
  <si>
    <t>晨瑋</t>
  </si>
  <si>
    <t>威齊</t>
  </si>
  <si>
    <t>威樹</t>
  </si>
  <si>
    <t>愛允</t>
  </si>
  <si>
    <t>廷碩</t>
  </si>
  <si>
    <t>宇宸</t>
  </si>
  <si>
    <t>愛尹</t>
  </si>
  <si>
    <t>余德</t>
  </si>
  <si>
    <t>聖曦</t>
  </si>
  <si>
    <t>霆威</t>
  </si>
  <si>
    <t>可騫</t>
  </si>
  <si>
    <t>禾軒</t>
  </si>
  <si>
    <t>承澔</t>
  </si>
  <si>
    <t>和謙</t>
  </si>
  <si>
    <t>昱安</t>
  </si>
  <si>
    <t>子軒</t>
  </si>
  <si>
    <t>威佑</t>
  </si>
  <si>
    <t>紘瑄</t>
  </si>
  <si>
    <t>允謙</t>
  </si>
  <si>
    <t>允誠</t>
  </si>
  <si>
    <t>柏晟</t>
  </si>
  <si>
    <t>孟衡</t>
  </si>
  <si>
    <t>語桐</t>
  </si>
  <si>
    <t>則翰</t>
  </si>
  <si>
    <t>睿祈</t>
  </si>
  <si>
    <t>抒昂</t>
  </si>
  <si>
    <t>庭熙</t>
  </si>
  <si>
    <t>宣丞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</si>
</sst>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  <charset val="1"/>
    </font>
    <font>
      <sz val="9"/>
      <name val="細明體"/>
      <family val="3"/>
      <charset val="136"/>
    </font>
    <font>
      <b/>
      <sz val="10"/>
      <name val="Arial"/>
      <family val="2"/>
    </font>
    <font>
      <sz val="10"/>
      <name val="Arial"/>
      <family val="2"/>
    </font>
    <font>
      <b/>
      <sz val="10"/>
      <name val="微軟正黑體"/>
      <family val="2"/>
      <charset val="136"/>
    </font>
    <font>
      <sz val="10"/>
      <name val="微軟正黑體"/>
      <family val="2"/>
      <charset val="136"/>
    </font>
    <font>
      <b/>
      <sz val="10"/>
      <color rgb="FFFF0000"/>
      <name val="Arial"/>
      <family val="2"/>
    </font>
    <font>
      <b/>
      <sz val="10"/>
      <color rgb="FFFF0000"/>
      <name val="微軟正黑體"/>
      <family val="2"/>
      <charset val="136"/>
    </font>
    <font>
      <b/>
      <sz val="10"/>
      <color rgb="FFFF0000"/>
      <name val="Arial"/>
      <family val="2"/>
      <charset val="1"/>
    </font>
    <font>
      <i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E1E5EA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Font="1"/>
    <xf numFmtId="49" fontId="3" fillId="0" borderId="0" xfId="0" applyNumberFormat="1" applyFont="1" applyAlignment="1">
      <alignment horizontal="left" vertical="center" wrapText="1"/>
    </xf>
    <xf numFmtId="0" fontId="8" fillId="0" borderId="0" xfId="0" applyFont="1"/>
    <xf numFmtId="49" fontId="6" fillId="0" borderId="0" xfId="0" applyNumberFormat="1" applyFont="1" applyAlignment="1">
      <alignment horizontal="left" vertical="center" wrapText="1"/>
    </xf>
    <xf numFmtId="0" fontId="3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/>
    </xf>
    <xf numFmtId="0" fontId="0" fillId="0" borderId="0" xfId="0" applyFont="1" applyAlignment="1">
      <alignment horizontal="left"/>
    </xf>
    <xf numFmtId="49" fontId="5" fillId="0" borderId="0" xfId="0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2" fillId="2" borderId="1" xfId="0" applyNumberFormat="1" applyFont="1" applyFill="1" applyBorder="1" applyAlignment="1">
      <alignment horizontal="left" vertical="center"/>
    </xf>
    <xf numFmtId="0" fontId="3" fillId="0" borderId="0" xfId="0" applyNumberFormat="1" applyFont="1" applyAlignment="1">
      <alignment horizontal="left" vertical="center" wrapText="1"/>
    </xf>
    <xf numFmtId="0" fontId="0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0" fontId="4" fillId="2" borderId="1" xfId="0" applyNumberFormat="1" applyFont="1" applyFill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4"/>
  <dimension ref="A1:I7"/>
  <sheetViews>
    <sheetView zoomScaleNormal="100" workbookViewId="0">
      <pane ySplit="1" topLeftCell="A2" activePane="bottomLeft" state="frozen"/>
      <selection pane="bottomLeft" activeCell="C5" sqref="A1:I7"/>
    </sheetView>
  </sheetViews>
  <sheetFormatPr defaultRowHeight="13.2" x14ac:dyDescent="0.25"/>
  <cols>
    <col min="1" max="1" width="5.33203125" bestFit="1" customWidth="1"/>
    <col min="2" max="2" width="21.44140625" style="7" bestFit="1" customWidth="1"/>
    <col min="3" max="3" width="13.33203125" style="7" bestFit="1" customWidth="1"/>
    <col min="4" max="5" width="5.6640625" style="14" bestFit="1" customWidth="1"/>
    <col min="6" max="6" width="10.21875" style="14" bestFit="1" customWidth="1"/>
    <col min="7" max="7" width="13.109375" style="7" bestFit="1" customWidth="1"/>
    <col min="8" max="8" width="13.109375" bestFit="1" customWidth="1"/>
    <col min="9" max="9" width="2.5546875" bestFit="1" customWidth="1"/>
  </cols>
  <sheetData>
    <row r="1" spans="1:9" ht="19.95" customHeight="1" x14ac:dyDescent="0.25">
      <c r="A1" s="6" t="s">
        <v>417</v>
      </c>
      <c r="B1" s="6" t="s">
        <v>1</v>
      </c>
      <c r="C1" s="6" t="s">
        <v>2</v>
      </c>
      <c r="D1" s="12" t="s">
        <v>422</v>
      </c>
      <c r="E1" s="12" t="s">
        <v>423</v>
      </c>
      <c r="F1" s="12" t="s">
        <v>424</v>
      </c>
      <c r="G1" s="6" t="s">
        <v>384</v>
      </c>
      <c r="H1" s="8" t="s">
        <v>392</v>
      </c>
      <c r="I1" s="4">
        <f>COUNTIFS($G$2:$G$7,"高中女子鈍劍")</f>
        <v>6</v>
      </c>
    </row>
    <row r="2" spans="1:9" ht="19.95" customHeight="1" x14ac:dyDescent="0.25">
      <c r="A2" s="11">
        <v>1</v>
      </c>
      <c r="B2" s="1" t="s">
        <v>372</v>
      </c>
      <c r="C2" s="1" t="s">
        <v>373</v>
      </c>
      <c r="D2" s="13" t="s">
        <v>448</v>
      </c>
      <c r="E2" s="13" t="s">
        <v>449</v>
      </c>
      <c r="F2" s="13" t="s">
        <v>425</v>
      </c>
      <c r="G2" s="1" t="s">
        <v>392</v>
      </c>
      <c r="H2" s="8"/>
      <c r="I2" s="4"/>
    </row>
    <row r="3" spans="1:9" ht="19.95" customHeight="1" x14ac:dyDescent="0.25">
      <c r="A3" s="11">
        <v>2</v>
      </c>
      <c r="B3" s="1" t="s">
        <v>303</v>
      </c>
      <c r="C3" s="1" t="s">
        <v>307</v>
      </c>
      <c r="D3" s="13" t="s">
        <v>450</v>
      </c>
      <c r="E3" s="13" t="s">
        <v>451</v>
      </c>
      <c r="F3" s="13" t="s">
        <v>425</v>
      </c>
      <c r="G3" s="1" t="s">
        <v>392</v>
      </c>
      <c r="H3" s="8"/>
      <c r="I3" s="4"/>
    </row>
    <row r="4" spans="1:9" ht="19.95" customHeight="1" x14ac:dyDescent="0.25">
      <c r="A4" s="11">
        <v>3</v>
      </c>
      <c r="B4" s="1" t="s">
        <v>303</v>
      </c>
      <c r="C4" s="1" t="s">
        <v>304</v>
      </c>
      <c r="D4" s="13" t="s">
        <v>452</v>
      </c>
      <c r="E4" s="13" t="s">
        <v>453</v>
      </c>
      <c r="F4" s="13" t="s">
        <v>425</v>
      </c>
      <c r="G4" s="1" t="s">
        <v>392</v>
      </c>
      <c r="H4" s="8"/>
      <c r="I4" s="4"/>
    </row>
    <row r="5" spans="1:9" ht="19.95" customHeight="1" x14ac:dyDescent="0.25">
      <c r="A5" s="11">
        <v>4</v>
      </c>
      <c r="B5" s="1" t="s">
        <v>303</v>
      </c>
      <c r="C5" s="1" t="s">
        <v>305</v>
      </c>
      <c r="D5" s="13" t="s">
        <v>454</v>
      </c>
      <c r="E5" s="13" t="s">
        <v>455</v>
      </c>
      <c r="F5" s="13" t="s">
        <v>425</v>
      </c>
      <c r="G5" s="1" t="s">
        <v>392</v>
      </c>
      <c r="H5" s="8"/>
      <c r="I5" s="4"/>
    </row>
    <row r="6" spans="1:9" ht="19.95" customHeight="1" x14ac:dyDescent="0.25">
      <c r="A6" s="11">
        <v>5</v>
      </c>
      <c r="B6" s="1" t="s">
        <v>303</v>
      </c>
      <c r="C6" s="1" t="s">
        <v>310</v>
      </c>
      <c r="D6" s="13" t="s">
        <v>456</v>
      </c>
      <c r="E6" s="13" t="s">
        <v>457</v>
      </c>
      <c r="F6" s="13" t="s">
        <v>425</v>
      </c>
      <c r="G6" s="1" t="s">
        <v>392</v>
      </c>
      <c r="H6" s="8"/>
      <c r="I6" s="4"/>
    </row>
    <row r="7" spans="1:9" ht="19.95" customHeight="1" x14ac:dyDescent="0.25">
      <c r="A7" s="11">
        <v>6</v>
      </c>
      <c r="B7" s="1" t="s">
        <v>303</v>
      </c>
      <c r="C7" s="1" t="s">
        <v>314</v>
      </c>
      <c r="D7" s="13" t="s">
        <v>458</v>
      </c>
      <c r="E7" s="13" t="s">
        <v>459</v>
      </c>
      <c r="F7" s="13" t="s">
        <v>425</v>
      </c>
      <c r="G7" s="1" t="s">
        <v>392</v>
      </c>
      <c r="H7" s="8"/>
      <c r="I7" s="4"/>
    </row>
  </sheetData>
  <autoFilter ref="B1:G7"/>
  <sortState ref="A2:H7">
    <sortCondition ref="B2"/>
  </sortState>
  <phoneticPr fontId="1" type="noConversion"/>
  <pageMargins left="0.5" right="0.5" top="1" bottom="1" header="0.5" footer="0.5"/>
  <pageSetup paperSize="9" orientation="portrait" useFirstPageNumber="1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3"/>
  <dimension ref="A1:I32"/>
  <sheetViews>
    <sheetView zoomScaleNormal="100" workbookViewId="0">
      <pane ySplit="1" topLeftCell="A2" activePane="bottomLeft" state="frozen"/>
      <selection pane="bottomLeft" activeCell="G8" sqref="G8"/>
    </sheetView>
  </sheetViews>
  <sheetFormatPr defaultRowHeight="13.2" x14ac:dyDescent="0.25"/>
  <cols>
    <col min="1" max="1" width="5.33203125" bestFit="1" customWidth="1"/>
    <col min="2" max="2" width="21.44140625" style="7" bestFit="1" customWidth="1"/>
    <col min="3" max="3" width="19.109375" style="7" bestFit="1" customWidth="1"/>
    <col min="4" max="4" width="7.88671875" style="14" bestFit="1" customWidth="1"/>
    <col min="5" max="5" width="15.21875" style="14" bestFit="1" customWidth="1"/>
    <col min="6" max="6" width="10.21875" style="14" bestFit="1" customWidth="1"/>
    <col min="7" max="7" width="13.109375" style="7" bestFit="1" customWidth="1"/>
    <col min="8" max="8" width="13.109375" bestFit="1" customWidth="1"/>
    <col min="9" max="9" width="3.5546875" bestFit="1" customWidth="1"/>
  </cols>
  <sheetData>
    <row r="1" spans="1:9" ht="19.95" customHeight="1" x14ac:dyDescent="0.25">
      <c r="A1" s="6" t="s">
        <v>417</v>
      </c>
      <c r="B1" s="6" t="s">
        <v>1</v>
      </c>
      <c r="C1" s="6" t="s">
        <v>2</v>
      </c>
      <c r="D1" s="12" t="s">
        <v>422</v>
      </c>
      <c r="E1" s="12" t="s">
        <v>423</v>
      </c>
      <c r="F1" s="12" t="s">
        <v>424</v>
      </c>
      <c r="G1" s="6" t="s">
        <v>384</v>
      </c>
      <c r="H1" s="8" t="s">
        <v>403</v>
      </c>
      <c r="I1" s="4">
        <f>COUNTIFS($G$2:$G$13,"國中男子鈍劍")</f>
        <v>12</v>
      </c>
    </row>
    <row r="2" spans="1:9" ht="19.95" customHeight="1" x14ac:dyDescent="0.25">
      <c r="A2" s="11">
        <v>1</v>
      </c>
      <c r="B2" s="1" t="s">
        <v>0</v>
      </c>
      <c r="C2" s="1" t="s">
        <v>301</v>
      </c>
      <c r="D2" s="13" t="s">
        <v>454</v>
      </c>
      <c r="E2" s="13" t="s">
        <v>543</v>
      </c>
      <c r="F2" s="13" t="s">
        <v>426</v>
      </c>
      <c r="G2" s="8" t="s">
        <v>403</v>
      </c>
    </row>
    <row r="3" spans="1:9" ht="19.95" customHeight="1" x14ac:dyDescent="0.25">
      <c r="A3" s="11">
        <v>2</v>
      </c>
      <c r="B3" s="1" t="s">
        <v>27</v>
      </c>
      <c r="C3" s="1" t="s">
        <v>28</v>
      </c>
      <c r="D3" s="13" t="s">
        <v>544</v>
      </c>
      <c r="E3" s="13" t="s">
        <v>545</v>
      </c>
      <c r="F3" s="13" t="s">
        <v>426</v>
      </c>
      <c r="G3" s="8" t="s">
        <v>403</v>
      </c>
    </row>
    <row r="4" spans="1:9" ht="19.95" customHeight="1" x14ac:dyDescent="0.25">
      <c r="A4" s="11">
        <v>3</v>
      </c>
      <c r="B4" s="1" t="s">
        <v>27</v>
      </c>
      <c r="C4" s="1" t="s">
        <v>30</v>
      </c>
      <c r="D4" s="13" t="s">
        <v>546</v>
      </c>
      <c r="E4" s="13" t="s">
        <v>547</v>
      </c>
      <c r="F4" s="13" t="s">
        <v>426</v>
      </c>
      <c r="G4" s="8" t="s">
        <v>403</v>
      </c>
    </row>
    <row r="5" spans="1:9" ht="19.95" customHeight="1" x14ac:dyDescent="0.25">
      <c r="A5" s="11">
        <v>4</v>
      </c>
      <c r="B5" s="1" t="s">
        <v>178</v>
      </c>
      <c r="C5" s="1" t="s">
        <v>427</v>
      </c>
      <c r="D5" s="13" t="s">
        <v>428</v>
      </c>
      <c r="E5" s="13" t="s">
        <v>429</v>
      </c>
      <c r="F5" s="13" t="s">
        <v>426</v>
      </c>
      <c r="G5" s="8" t="s">
        <v>403</v>
      </c>
    </row>
    <row r="6" spans="1:9" ht="19.95" customHeight="1" x14ac:dyDescent="0.25">
      <c r="A6" s="11">
        <v>5</v>
      </c>
      <c r="B6" s="1" t="s">
        <v>178</v>
      </c>
      <c r="C6" s="1" t="s">
        <v>430</v>
      </c>
      <c r="D6" s="13" t="s">
        <v>432</v>
      </c>
      <c r="E6" s="13" t="s">
        <v>431</v>
      </c>
      <c r="F6" s="13" t="s">
        <v>426</v>
      </c>
      <c r="G6" s="8" t="s">
        <v>403</v>
      </c>
    </row>
    <row r="7" spans="1:9" ht="19.95" customHeight="1" x14ac:dyDescent="0.25">
      <c r="A7" s="11">
        <v>6</v>
      </c>
      <c r="B7" s="1" t="s">
        <v>178</v>
      </c>
      <c r="C7" s="1" t="s">
        <v>194</v>
      </c>
      <c r="D7" s="13" t="s">
        <v>474</v>
      </c>
      <c r="E7" s="13" t="s">
        <v>548</v>
      </c>
      <c r="F7" s="13" t="s">
        <v>426</v>
      </c>
      <c r="G7" s="8" t="s">
        <v>403</v>
      </c>
    </row>
    <row r="8" spans="1:9" ht="19.95" customHeight="1" x14ac:dyDescent="0.25">
      <c r="A8" s="11">
        <v>7</v>
      </c>
      <c r="B8" s="1" t="s">
        <v>178</v>
      </c>
      <c r="C8" s="1" t="s">
        <v>195</v>
      </c>
      <c r="D8" s="13" t="s">
        <v>549</v>
      </c>
      <c r="E8" s="13" t="s">
        <v>550</v>
      </c>
      <c r="F8" s="13" t="s">
        <v>426</v>
      </c>
      <c r="G8" s="8" t="s">
        <v>403</v>
      </c>
    </row>
    <row r="9" spans="1:9" ht="19.95" customHeight="1" x14ac:dyDescent="0.25">
      <c r="A9" s="11">
        <v>8</v>
      </c>
      <c r="B9" s="1" t="s">
        <v>3</v>
      </c>
      <c r="C9" s="1" t="s">
        <v>4</v>
      </c>
      <c r="D9" s="13" t="s">
        <v>496</v>
      </c>
      <c r="E9" s="13" t="s">
        <v>551</v>
      </c>
      <c r="F9" s="13" t="s">
        <v>426</v>
      </c>
      <c r="G9" s="8" t="s">
        <v>403</v>
      </c>
    </row>
    <row r="10" spans="1:9" ht="19.95" customHeight="1" x14ac:dyDescent="0.25">
      <c r="A10" s="11">
        <v>9</v>
      </c>
      <c r="B10" s="1" t="s">
        <v>3</v>
      </c>
      <c r="C10" s="1" t="s">
        <v>5</v>
      </c>
      <c r="D10" s="13" t="s">
        <v>525</v>
      </c>
      <c r="E10" s="13" t="s">
        <v>552</v>
      </c>
      <c r="F10" s="13" t="s">
        <v>426</v>
      </c>
      <c r="G10" s="8" t="s">
        <v>403</v>
      </c>
    </row>
    <row r="11" spans="1:9" ht="19.95" customHeight="1" x14ac:dyDescent="0.25">
      <c r="A11" s="11">
        <v>10</v>
      </c>
      <c r="B11" s="1" t="s">
        <v>3</v>
      </c>
      <c r="C11" s="1" t="s">
        <v>6</v>
      </c>
      <c r="D11" s="13" t="s">
        <v>463</v>
      </c>
      <c r="E11" s="13" t="s">
        <v>553</v>
      </c>
      <c r="F11" s="13" t="s">
        <v>426</v>
      </c>
      <c r="G11" s="8" t="s">
        <v>403</v>
      </c>
    </row>
    <row r="12" spans="1:9" ht="19.95" customHeight="1" x14ac:dyDescent="0.25">
      <c r="A12" s="11">
        <v>11</v>
      </c>
      <c r="B12" s="1" t="s">
        <v>3</v>
      </c>
      <c r="C12" s="1" t="s">
        <v>8</v>
      </c>
      <c r="D12" s="13" t="s">
        <v>530</v>
      </c>
      <c r="E12" s="13" t="s">
        <v>554</v>
      </c>
      <c r="F12" s="13" t="s">
        <v>426</v>
      </c>
      <c r="G12" s="8" t="s">
        <v>403</v>
      </c>
    </row>
    <row r="13" spans="1:9" ht="19.95" customHeight="1" x14ac:dyDescent="0.25">
      <c r="A13" s="11">
        <v>12</v>
      </c>
      <c r="B13" s="1" t="s">
        <v>3</v>
      </c>
      <c r="C13" s="1" t="s">
        <v>9</v>
      </c>
      <c r="D13" s="13" t="s">
        <v>454</v>
      </c>
      <c r="E13" s="13" t="s">
        <v>555</v>
      </c>
      <c r="F13" s="13" t="s">
        <v>426</v>
      </c>
      <c r="G13" s="8" t="s">
        <v>403</v>
      </c>
    </row>
    <row r="14" spans="1:9" ht="19.95" customHeight="1" x14ac:dyDescent="0.25">
      <c r="B14" s="1"/>
      <c r="C14" s="1"/>
    </row>
    <row r="15" spans="1:9" ht="19.95" customHeight="1" x14ac:dyDescent="0.25">
      <c r="B15" s="1"/>
      <c r="C15" s="1"/>
    </row>
    <row r="16" spans="1:9" ht="19.95" customHeight="1" x14ac:dyDescent="0.25">
      <c r="B16" s="1"/>
      <c r="C16" s="1"/>
    </row>
    <row r="17" spans="2:3" ht="19.95" customHeight="1" x14ac:dyDescent="0.25">
      <c r="B17" s="1"/>
      <c r="C17" s="1"/>
    </row>
    <row r="18" spans="2:3" ht="19.95" customHeight="1" x14ac:dyDescent="0.25">
      <c r="B18" s="1"/>
      <c r="C18" s="1"/>
    </row>
    <row r="19" spans="2:3" ht="19.95" customHeight="1" x14ac:dyDescent="0.25">
      <c r="B19" s="1"/>
      <c r="C19" s="1"/>
    </row>
    <row r="20" spans="2:3" ht="19.95" customHeight="1" x14ac:dyDescent="0.25">
      <c r="B20" s="1"/>
      <c r="C20" s="1"/>
    </row>
    <row r="21" spans="2:3" ht="19.95" customHeight="1" x14ac:dyDescent="0.25">
      <c r="B21" s="1"/>
      <c r="C21" s="1"/>
    </row>
    <row r="22" spans="2:3" ht="19.95" customHeight="1" x14ac:dyDescent="0.25">
      <c r="B22" s="1"/>
      <c r="C22" s="1"/>
    </row>
    <row r="23" spans="2:3" ht="19.95" customHeight="1" x14ac:dyDescent="0.25">
      <c r="B23" s="1"/>
      <c r="C23" s="1"/>
    </row>
    <row r="24" spans="2:3" ht="19.95" customHeight="1" x14ac:dyDescent="0.25">
      <c r="B24" s="1"/>
      <c r="C24" s="1"/>
    </row>
    <row r="25" spans="2:3" ht="19.95" customHeight="1" x14ac:dyDescent="0.25">
      <c r="B25" s="1"/>
      <c r="C25" s="1"/>
    </row>
    <row r="26" spans="2:3" ht="19.95" customHeight="1" x14ac:dyDescent="0.25">
      <c r="B26" s="1"/>
      <c r="C26" s="1"/>
    </row>
    <row r="27" spans="2:3" ht="19.95" customHeight="1" x14ac:dyDescent="0.25">
      <c r="B27" s="1"/>
      <c r="C27" s="1"/>
    </row>
    <row r="28" spans="2:3" ht="19.95" customHeight="1" x14ac:dyDescent="0.25">
      <c r="B28" s="1"/>
      <c r="C28" s="1"/>
    </row>
    <row r="29" spans="2:3" ht="19.95" customHeight="1" x14ac:dyDescent="0.25">
      <c r="B29" s="1"/>
      <c r="C29" s="1"/>
    </row>
    <row r="30" spans="2:3" ht="19.95" customHeight="1" x14ac:dyDescent="0.25">
      <c r="B30" s="1"/>
      <c r="C30" s="1"/>
    </row>
    <row r="31" spans="2:3" ht="19.95" customHeight="1" x14ac:dyDescent="0.25">
      <c r="B31" s="1"/>
      <c r="C31" s="1"/>
    </row>
    <row r="32" spans="2:3" ht="19.95" customHeight="1" x14ac:dyDescent="0.25">
      <c r="B32" s="1"/>
      <c r="C32" s="1"/>
    </row>
  </sheetData>
  <autoFilter ref="B1:G13"/>
  <sortState ref="A2:K13">
    <sortCondition ref="B2"/>
  </sortState>
  <phoneticPr fontId="1" type="noConversion"/>
  <pageMargins left="0.5" right="0.5" top="1" bottom="1" header="0.5" footer="0.5"/>
  <pageSetup paperSize="9" orientation="portrait" useFirstPageNumber="1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4"/>
  <dimension ref="A1:I31"/>
  <sheetViews>
    <sheetView zoomScaleNormal="100" workbookViewId="0">
      <pane ySplit="1" topLeftCell="A4" activePane="bottomLeft" state="frozen"/>
      <selection pane="bottomLeft" activeCell="H12" sqref="H12"/>
    </sheetView>
  </sheetViews>
  <sheetFormatPr defaultRowHeight="13.2" x14ac:dyDescent="0.25"/>
  <cols>
    <col min="1" max="1" width="5.33203125" bestFit="1" customWidth="1"/>
    <col min="2" max="2" width="36" style="7" bestFit="1" customWidth="1"/>
    <col min="3" max="3" width="13.33203125" style="7" bestFit="1" customWidth="1"/>
    <col min="4" max="5" width="5.6640625" style="7" bestFit="1" customWidth="1"/>
    <col min="6" max="6" width="10.21875" style="7" bestFit="1" customWidth="1"/>
    <col min="7" max="7" width="13.109375" style="7" bestFit="1" customWidth="1"/>
    <col min="8" max="8" width="13.109375" bestFit="1" customWidth="1"/>
    <col min="9" max="9" width="3.5546875" bestFit="1" customWidth="1"/>
  </cols>
  <sheetData>
    <row r="1" spans="1:9" ht="19.95" customHeight="1" x14ac:dyDescent="0.25">
      <c r="A1" s="6" t="s">
        <v>417</v>
      </c>
      <c r="B1" s="6" t="s">
        <v>1</v>
      </c>
      <c r="C1" s="6" t="s">
        <v>2</v>
      </c>
      <c r="D1" s="12" t="s">
        <v>422</v>
      </c>
      <c r="E1" s="12" t="s">
        <v>423</v>
      </c>
      <c r="F1" s="12" t="s">
        <v>424</v>
      </c>
      <c r="G1" s="6" t="s">
        <v>384</v>
      </c>
      <c r="H1" s="8" t="s">
        <v>404</v>
      </c>
      <c r="I1" s="4">
        <f>COUNTIFS($G$2:$G$21,"國中男子銳劍")</f>
        <v>20</v>
      </c>
    </row>
    <row r="2" spans="1:9" ht="19.95" customHeight="1" x14ac:dyDescent="0.25">
      <c r="A2" s="11">
        <v>1</v>
      </c>
      <c r="B2" s="1" t="s">
        <v>27</v>
      </c>
      <c r="C2" s="1" t="s">
        <v>29</v>
      </c>
      <c r="D2" s="13" t="s">
        <v>527</v>
      </c>
      <c r="E2" s="13" t="s">
        <v>556</v>
      </c>
      <c r="F2" s="13" t="s">
        <v>426</v>
      </c>
      <c r="G2" s="8" t="s">
        <v>404</v>
      </c>
    </row>
    <row r="3" spans="1:9" ht="19.95" customHeight="1" x14ac:dyDescent="0.25">
      <c r="A3" s="11">
        <v>2</v>
      </c>
      <c r="B3" s="1" t="s">
        <v>27</v>
      </c>
      <c r="C3" s="1" t="s">
        <v>31</v>
      </c>
      <c r="D3" s="13" t="s">
        <v>557</v>
      </c>
      <c r="E3" s="13" t="s">
        <v>558</v>
      </c>
      <c r="F3" s="13" t="s">
        <v>426</v>
      </c>
      <c r="G3" s="8" t="s">
        <v>404</v>
      </c>
    </row>
    <row r="4" spans="1:9" ht="19.95" customHeight="1" x14ac:dyDescent="0.25">
      <c r="A4" s="11">
        <v>3</v>
      </c>
      <c r="B4" s="1" t="s">
        <v>27</v>
      </c>
      <c r="C4" s="1" t="s">
        <v>36</v>
      </c>
      <c r="D4" s="13" t="s">
        <v>559</v>
      </c>
      <c r="E4" s="13" t="s">
        <v>560</v>
      </c>
      <c r="F4" s="13" t="s">
        <v>426</v>
      </c>
      <c r="G4" s="8" t="s">
        <v>404</v>
      </c>
    </row>
    <row r="5" spans="1:9" ht="19.95" customHeight="1" x14ac:dyDescent="0.25">
      <c r="A5" s="11">
        <v>4</v>
      </c>
      <c r="B5" s="1" t="s">
        <v>210</v>
      </c>
      <c r="C5" s="1" t="s">
        <v>211</v>
      </c>
      <c r="D5" s="13" t="s">
        <v>469</v>
      </c>
      <c r="E5" s="13" t="s">
        <v>561</v>
      </c>
      <c r="F5" s="13" t="s">
        <v>426</v>
      </c>
      <c r="G5" s="8" t="s">
        <v>404</v>
      </c>
    </row>
    <row r="6" spans="1:9" ht="19.95" customHeight="1" x14ac:dyDescent="0.25">
      <c r="A6" s="11">
        <v>5</v>
      </c>
      <c r="B6" s="1" t="s">
        <v>210</v>
      </c>
      <c r="C6" s="1" t="s">
        <v>212</v>
      </c>
      <c r="D6" s="13" t="s">
        <v>456</v>
      </c>
      <c r="E6" s="13" t="s">
        <v>562</v>
      </c>
      <c r="F6" s="13" t="s">
        <v>426</v>
      </c>
      <c r="G6" s="8" t="s">
        <v>404</v>
      </c>
    </row>
    <row r="7" spans="1:9" ht="19.95" customHeight="1" x14ac:dyDescent="0.25">
      <c r="A7" s="11">
        <v>6</v>
      </c>
      <c r="B7" s="1" t="s">
        <v>210</v>
      </c>
      <c r="C7" s="1" t="s">
        <v>213</v>
      </c>
      <c r="D7" s="13" t="s">
        <v>450</v>
      </c>
      <c r="E7" s="13" t="s">
        <v>563</v>
      </c>
      <c r="F7" s="13" t="s">
        <v>426</v>
      </c>
      <c r="G7" s="8" t="s">
        <v>404</v>
      </c>
    </row>
    <row r="8" spans="1:9" ht="19.95" customHeight="1" x14ac:dyDescent="0.25">
      <c r="A8" s="11">
        <v>7</v>
      </c>
      <c r="B8" s="1" t="s">
        <v>210</v>
      </c>
      <c r="C8" s="1" t="s">
        <v>214</v>
      </c>
      <c r="D8" s="13" t="s">
        <v>564</v>
      </c>
      <c r="E8" s="13" t="s">
        <v>565</v>
      </c>
      <c r="F8" s="13" t="s">
        <v>426</v>
      </c>
      <c r="G8" s="8" t="s">
        <v>404</v>
      </c>
    </row>
    <row r="9" spans="1:9" ht="19.95" customHeight="1" x14ac:dyDescent="0.25">
      <c r="A9" s="11">
        <v>8</v>
      </c>
      <c r="B9" s="1" t="s">
        <v>210</v>
      </c>
      <c r="C9" s="1" t="s">
        <v>215</v>
      </c>
      <c r="D9" s="13" t="s">
        <v>566</v>
      </c>
      <c r="E9" s="13" t="s">
        <v>567</v>
      </c>
      <c r="F9" s="13" t="s">
        <v>426</v>
      </c>
      <c r="G9" s="8" t="s">
        <v>404</v>
      </c>
    </row>
    <row r="10" spans="1:9" ht="19.95" customHeight="1" x14ac:dyDescent="0.25">
      <c r="A10" s="11">
        <v>9</v>
      </c>
      <c r="B10" s="1" t="s">
        <v>210</v>
      </c>
      <c r="C10" s="1" t="s">
        <v>216</v>
      </c>
      <c r="D10" s="13" t="s">
        <v>568</v>
      </c>
      <c r="E10" s="13" t="s">
        <v>569</v>
      </c>
      <c r="F10" s="13" t="s">
        <v>426</v>
      </c>
      <c r="G10" s="8" t="s">
        <v>404</v>
      </c>
    </row>
    <row r="11" spans="1:9" ht="19.95" customHeight="1" x14ac:dyDescent="0.25">
      <c r="A11" s="11">
        <v>10</v>
      </c>
      <c r="B11" s="1" t="s">
        <v>210</v>
      </c>
      <c r="C11" s="1" t="s">
        <v>217</v>
      </c>
      <c r="D11" s="13" t="s">
        <v>458</v>
      </c>
      <c r="E11" s="13" t="s">
        <v>570</v>
      </c>
      <c r="F11" s="13" t="s">
        <v>426</v>
      </c>
      <c r="G11" s="8" t="s">
        <v>404</v>
      </c>
    </row>
    <row r="12" spans="1:9" ht="19.95" customHeight="1" x14ac:dyDescent="0.25">
      <c r="A12" s="11">
        <v>11</v>
      </c>
      <c r="B12" s="1" t="s">
        <v>146</v>
      </c>
      <c r="C12" s="1" t="s">
        <v>161</v>
      </c>
      <c r="D12" s="13" t="s">
        <v>487</v>
      </c>
      <c r="E12" s="13" t="s">
        <v>571</v>
      </c>
      <c r="F12" s="13" t="s">
        <v>426</v>
      </c>
      <c r="G12" s="8" t="s">
        <v>404</v>
      </c>
    </row>
    <row r="13" spans="1:9" ht="19.95" customHeight="1" x14ac:dyDescent="0.25">
      <c r="A13" s="11">
        <v>12</v>
      </c>
      <c r="B13" s="1" t="s">
        <v>146</v>
      </c>
      <c r="C13" s="1" t="s">
        <v>162</v>
      </c>
      <c r="D13" s="13" t="s">
        <v>572</v>
      </c>
      <c r="E13" s="13" t="s">
        <v>573</v>
      </c>
      <c r="F13" s="13" t="s">
        <v>426</v>
      </c>
      <c r="G13" s="8" t="s">
        <v>404</v>
      </c>
    </row>
    <row r="14" spans="1:9" ht="19.95" customHeight="1" x14ac:dyDescent="0.25">
      <c r="A14" s="11">
        <v>13</v>
      </c>
      <c r="B14" s="1" t="s">
        <v>146</v>
      </c>
      <c r="C14" s="1" t="s">
        <v>163</v>
      </c>
      <c r="D14" s="13" t="s">
        <v>574</v>
      </c>
      <c r="E14" s="13" t="s">
        <v>575</v>
      </c>
      <c r="F14" s="13" t="s">
        <v>426</v>
      </c>
      <c r="G14" s="8" t="s">
        <v>404</v>
      </c>
    </row>
    <row r="15" spans="1:9" ht="19.95" customHeight="1" x14ac:dyDescent="0.25">
      <c r="A15" s="11">
        <v>14</v>
      </c>
      <c r="B15" s="1" t="s">
        <v>146</v>
      </c>
      <c r="C15" s="1" t="s">
        <v>164</v>
      </c>
      <c r="D15" s="13" t="s">
        <v>471</v>
      </c>
      <c r="E15" s="13" t="s">
        <v>576</v>
      </c>
      <c r="F15" s="13" t="s">
        <v>426</v>
      </c>
      <c r="G15" s="8" t="s">
        <v>404</v>
      </c>
    </row>
    <row r="16" spans="1:9" ht="19.95" customHeight="1" x14ac:dyDescent="0.25">
      <c r="A16" s="11">
        <v>15</v>
      </c>
      <c r="B16" s="1" t="s">
        <v>146</v>
      </c>
      <c r="C16" s="1" t="s">
        <v>165</v>
      </c>
      <c r="D16" s="13" t="s">
        <v>450</v>
      </c>
      <c r="E16" s="13" t="s">
        <v>577</v>
      </c>
      <c r="F16" s="13" t="s">
        <v>426</v>
      </c>
      <c r="G16" s="8" t="s">
        <v>404</v>
      </c>
    </row>
    <row r="17" spans="1:7" ht="19.95" customHeight="1" x14ac:dyDescent="0.25">
      <c r="A17" s="11">
        <v>16</v>
      </c>
      <c r="B17" s="1" t="s">
        <v>418</v>
      </c>
      <c r="C17" s="1" t="s">
        <v>419</v>
      </c>
      <c r="D17" s="13" t="s">
        <v>474</v>
      </c>
      <c r="E17" s="13" t="s">
        <v>578</v>
      </c>
      <c r="F17" s="13" t="s">
        <v>426</v>
      </c>
      <c r="G17" s="8" t="s">
        <v>404</v>
      </c>
    </row>
    <row r="18" spans="1:7" ht="19.95" customHeight="1" x14ac:dyDescent="0.25">
      <c r="A18" s="11">
        <v>17</v>
      </c>
      <c r="B18" s="1" t="s">
        <v>333</v>
      </c>
      <c r="C18" s="1" t="s">
        <v>334</v>
      </c>
      <c r="D18" s="13" t="s">
        <v>525</v>
      </c>
      <c r="E18" s="13" t="s">
        <v>579</v>
      </c>
      <c r="F18" s="13" t="s">
        <v>426</v>
      </c>
      <c r="G18" s="8" t="s">
        <v>404</v>
      </c>
    </row>
    <row r="19" spans="1:7" ht="19.95" customHeight="1" x14ac:dyDescent="0.25">
      <c r="A19" s="11">
        <v>18</v>
      </c>
      <c r="B19" s="1" t="s">
        <v>3</v>
      </c>
      <c r="C19" s="1" t="s">
        <v>7</v>
      </c>
      <c r="D19" s="13" t="s">
        <v>483</v>
      </c>
      <c r="E19" s="13" t="s">
        <v>580</v>
      </c>
      <c r="F19" s="13" t="s">
        <v>426</v>
      </c>
      <c r="G19" s="8" t="s">
        <v>404</v>
      </c>
    </row>
    <row r="20" spans="1:7" ht="19.95" customHeight="1" x14ac:dyDescent="0.25">
      <c r="A20" s="11">
        <v>19</v>
      </c>
      <c r="B20" s="1" t="s">
        <v>221</v>
      </c>
      <c r="C20" s="1" t="s">
        <v>224</v>
      </c>
      <c r="D20" s="13" t="s">
        <v>463</v>
      </c>
      <c r="E20" s="13" t="s">
        <v>581</v>
      </c>
      <c r="F20" s="13" t="s">
        <v>426</v>
      </c>
      <c r="G20" s="8" t="s">
        <v>404</v>
      </c>
    </row>
    <row r="21" spans="1:7" ht="19.95" customHeight="1" x14ac:dyDescent="0.25">
      <c r="A21" s="11">
        <v>20</v>
      </c>
      <c r="B21" s="1" t="s">
        <v>221</v>
      </c>
      <c r="C21" s="1" t="s">
        <v>225</v>
      </c>
      <c r="D21" s="13" t="s">
        <v>582</v>
      </c>
      <c r="E21" s="13" t="s">
        <v>583</v>
      </c>
      <c r="F21" s="13" t="s">
        <v>426</v>
      </c>
      <c r="G21" s="8" t="s">
        <v>404</v>
      </c>
    </row>
    <row r="22" spans="1:7" ht="19.95" customHeight="1" x14ac:dyDescent="0.25">
      <c r="B22" s="1"/>
      <c r="C22" s="1"/>
      <c r="D22" s="1"/>
      <c r="E22" s="1"/>
      <c r="F22" s="1"/>
    </row>
    <row r="23" spans="1:7" ht="19.95" customHeight="1" x14ac:dyDescent="0.25">
      <c r="B23" s="1"/>
      <c r="C23" s="1"/>
      <c r="D23" s="1"/>
      <c r="E23" s="1"/>
      <c r="F23" s="1"/>
    </row>
    <row r="24" spans="1:7" ht="19.95" customHeight="1" x14ac:dyDescent="0.25">
      <c r="B24" s="1"/>
      <c r="C24" s="1"/>
      <c r="D24" s="1"/>
      <c r="E24" s="1"/>
      <c r="F24" s="1"/>
    </row>
    <row r="25" spans="1:7" ht="19.95" customHeight="1" x14ac:dyDescent="0.25">
      <c r="B25" s="1"/>
      <c r="C25" s="1"/>
      <c r="D25" s="1"/>
      <c r="E25" s="1"/>
      <c r="F25" s="1"/>
    </row>
    <row r="26" spans="1:7" ht="19.95" customHeight="1" x14ac:dyDescent="0.25">
      <c r="B26" s="1"/>
      <c r="C26" s="1"/>
      <c r="D26" s="1"/>
      <c r="E26" s="1"/>
      <c r="F26" s="1"/>
    </row>
    <row r="27" spans="1:7" ht="19.95" customHeight="1" x14ac:dyDescent="0.25">
      <c r="B27" s="1"/>
      <c r="C27" s="1"/>
      <c r="D27" s="1"/>
      <c r="E27" s="1"/>
      <c r="F27" s="1"/>
    </row>
    <row r="28" spans="1:7" ht="19.95" customHeight="1" x14ac:dyDescent="0.25">
      <c r="B28" s="1"/>
      <c r="C28" s="1"/>
      <c r="D28" s="1"/>
      <c r="E28" s="1"/>
      <c r="F28" s="1"/>
    </row>
    <row r="29" spans="1:7" ht="19.95" customHeight="1" x14ac:dyDescent="0.25">
      <c r="B29" s="1"/>
      <c r="C29" s="1"/>
      <c r="D29" s="1"/>
      <c r="E29" s="1"/>
      <c r="F29" s="1"/>
    </row>
    <row r="30" spans="1:7" ht="19.95" customHeight="1" x14ac:dyDescent="0.25">
      <c r="B30" s="1"/>
      <c r="C30" s="1"/>
      <c r="D30" s="1"/>
      <c r="E30" s="1"/>
      <c r="F30" s="1"/>
    </row>
    <row r="31" spans="1:7" ht="19.95" customHeight="1" x14ac:dyDescent="0.25">
      <c r="B31" s="1"/>
      <c r="C31" s="1"/>
      <c r="D31" s="1"/>
      <c r="E31" s="1"/>
      <c r="F31" s="1"/>
    </row>
  </sheetData>
  <autoFilter ref="B1:G20"/>
  <sortState ref="A2:K31">
    <sortCondition ref="B1"/>
  </sortState>
  <phoneticPr fontId="1" type="noConversion"/>
  <pageMargins left="0.5" right="0.5" top="1" bottom="1" header="0.5" footer="0.5"/>
  <pageSetup paperSize="9" orientation="portrait" useFirstPageNumber="1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5"/>
  <dimension ref="A1:I20"/>
  <sheetViews>
    <sheetView zoomScaleNormal="100" workbookViewId="0">
      <pane ySplit="1" topLeftCell="A2" activePane="bottomLeft" state="frozen"/>
      <selection pane="bottomLeft" activeCell="H11" sqref="H11"/>
    </sheetView>
  </sheetViews>
  <sheetFormatPr defaultRowHeight="13.2" x14ac:dyDescent="0.25"/>
  <cols>
    <col min="1" max="1" width="5.33203125" bestFit="1" customWidth="1"/>
    <col min="2" max="2" width="33.88671875" style="7" bestFit="1" customWidth="1"/>
    <col min="3" max="3" width="13.33203125" style="7" bestFit="1" customWidth="1"/>
    <col min="4" max="5" width="5.6640625" style="7" bestFit="1" customWidth="1"/>
    <col min="6" max="6" width="10.21875" style="7" bestFit="1" customWidth="1"/>
    <col min="7" max="7" width="13.109375" style="7" bestFit="1" customWidth="1"/>
    <col min="8" max="8" width="13.109375" bestFit="1" customWidth="1"/>
    <col min="9" max="9" width="3.5546875" bestFit="1" customWidth="1"/>
  </cols>
  <sheetData>
    <row r="1" spans="1:9" ht="19.95" customHeight="1" x14ac:dyDescent="0.25">
      <c r="A1" s="6" t="s">
        <v>417</v>
      </c>
      <c r="B1" s="6" t="s">
        <v>1</v>
      </c>
      <c r="C1" s="6" t="s">
        <v>2</v>
      </c>
      <c r="D1" s="12" t="s">
        <v>422</v>
      </c>
      <c r="E1" s="12" t="s">
        <v>423</v>
      </c>
      <c r="F1" s="12" t="s">
        <v>424</v>
      </c>
      <c r="G1" s="6" t="s">
        <v>384</v>
      </c>
      <c r="H1" s="8" t="s">
        <v>405</v>
      </c>
      <c r="I1" s="4">
        <f>COUNTIFS($G$2:$G$17,"國中男子軍刀")</f>
        <v>16</v>
      </c>
    </row>
    <row r="2" spans="1:9" ht="19.95" customHeight="1" x14ac:dyDescent="0.25">
      <c r="A2" s="11">
        <v>1</v>
      </c>
      <c r="B2" s="1" t="s">
        <v>246</v>
      </c>
      <c r="C2" s="1" t="s">
        <v>264</v>
      </c>
      <c r="D2" s="13" t="s">
        <v>584</v>
      </c>
      <c r="E2" s="13" t="s">
        <v>585</v>
      </c>
      <c r="F2" s="13" t="s">
        <v>426</v>
      </c>
      <c r="G2" s="8" t="s">
        <v>405</v>
      </c>
    </row>
    <row r="3" spans="1:9" ht="19.95" customHeight="1" x14ac:dyDescent="0.25">
      <c r="A3" s="11">
        <v>2</v>
      </c>
      <c r="B3" s="1" t="s">
        <v>246</v>
      </c>
      <c r="C3" s="1" t="s">
        <v>299</v>
      </c>
      <c r="D3" s="13" t="s">
        <v>477</v>
      </c>
      <c r="E3" s="13" t="s">
        <v>586</v>
      </c>
      <c r="F3" s="13" t="s">
        <v>426</v>
      </c>
      <c r="G3" s="8" t="s">
        <v>405</v>
      </c>
    </row>
    <row r="4" spans="1:9" ht="19.95" customHeight="1" x14ac:dyDescent="0.25">
      <c r="A4" s="11">
        <v>3</v>
      </c>
      <c r="B4" s="1" t="s">
        <v>246</v>
      </c>
      <c r="C4" s="1" t="s">
        <v>300</v>
      </c>
      <c r="D4" s="13" t="s">
        <v>500</v>
      </c>
      <c r="E4" s="13" t="s">
        <v>587</v>
      </c>
      <c r="F4" s="13" t="s">
        <v>426</v>
      </c>
      <c r="G4" s="8" t="s">
        <v>405</v>
      </c>
    </row>
    <row r="5" spans="1:9" ht="19.95" customHeight="1" x14ac:dyDescent="0.25">
      <c r="A5" s="11">
        <v>4</v>
      </c>
      <c r="B5" s="1" t="s">
        <v>128</v>
      </c>
      <c r="C5" s="1" t="s">
        <v>129</v>
      </c>
      <c r="D5" s="13" t="s">
        <v>498</v>
      </c>
      <c r="E5" s="13" t="s">
        <v>588</v>
      </c>
      <c r="F5" s="13" t="s">
        <v>426</v>
      </c>
      <c r="G5" s="8" t="s">
        <v>405</v>
      </c>
    </row>
    <row r="6" spans="1:9" ht="19.95" customHeight="1" x14ac:dyDescent="0.25">
      <c r="A6" s="11">
        <v>5</v>
      </c>
      <c r="B6" s="1" t="s">
        <v>128</v>
      </c>
      <c r="C6" s="1" t="s">
        <v>130</v>
      </c>
      <c r="D6" s="13" t="s">
        <v>463</v>
      </c>
      <c r="E6" s="13" t="s">
        <v>589</v>
      </c>
      <c r="F6" s="13" t="s">
        <v>426</v>
      </c>
      <c r="G6" s="8" t="s">
        <v>405</v>
      </c>
    </row>
    <row r="7" spans="1:9" ht="19.95" customHeight="1" x14ac:dyDescent="0.25">
      <c r="A7" s="11">
        <v>6</v>
      </c>
      <c r="B7" s="1" t="s">
        <v>100</v>
      </c>
      <c r="C7" s="1" t="s">
        <v>101</v>
      </c>
      <c r="D7" s="13" t="s">
        <v>463</v>
      </c>
      <c r="E7" s="13" t="s">
        <v>590</v>
      </c>
      <c r="F7" s="13" t="s">
        <v>426</v>
      </c>
      <c r="G7" s="8" t="s">
        <v>405</v>
      </c>
    </row>
    <row r="8" spans="1:9" ht="19.95" customHeight="1" x14ac:dyDescent="0.25">
      <c r="A8" s="11">
        <v>7</v>
      </c>
      <c r="B8" s="1" t="s">
        <v>100</v>
      </c>
      <c r="C8" s="1" t="s">
        <v>102</v>
      </c>
      <c r="D8" s="13" t="s">
        <v>466</v>
      </c>
      <c r="E8" s="13" t="s">
        <v>591</v>
      </c>
      <c r="F8" s="13" t="s">
        <v>426</v>
      </c>
      <c r="G8" s="8" t="s">
        <v>405</v>
      </c>
    </row>
    <row r="9" spans="1:9" ht="19.95" customHeight="1" x14ac:dyDescent="0.25">
      <c r="A9" s="11">
        <v>8</v>
      </c>
      <c r="B9" s="1" t="s">
        <v>100</v>
      </c>
      <c r="C9" s="1" t="s">
        <v>103</v>
      </c>
      <c r="D9" s="13" t="s">
        <v>530</v>
      </c>
      <c r="E9" s="13" t="s">
        <v>592</v>
      </c>
      <c r="F9" s="13" t="s">
        <v>426</v>
      </c>
      <c r="G9" s="8" t="s">
        <v>405</v>
      </c>
    </row>
    <row r="10" spans="1:9" ht="19.95" customHeight="1" x14ac:dyDescent="0.25">
      <c r="A10" s="11">
        <v>9</v>
      </c>
      <c r="B10" s="1" t="s">
        <v>100</v>
      </c>
      <c r="C10" s="1" t="s">
        <v>106</v>
      </c>
      <c r="D10" s="13" t="s">
        <v>593</v>
      </c>
      <c r="E10" s="13" t="s">
        <v>594</v>
      </c>
      <c r="F10" s="13" t="s">
        <v>426</v>
      </c>
      <c r="G10" s="8" t="s">
        <v>405</v>
      </c>
    </row>
    <row r="11" spans="1:9" ht="19.95" customHeight="1" x14ac:dyDescent="0.25">
      <c r="A11" s="11">
        <v>10</v>
      </c>
      <c r="B11" s="1" t="s">
        <v>100</v>
      </c>
      <c r="C11" s="1" t="s">
        <v>107</v>
      </c>
      <c r="D11" s="13" t="s">
        <v>595</v>
      </c>
      <c r="E11" s="13" t="s">
        <v>596</v>
      </c>
      <c r="F11" s="13" t="s">
        <v>426</v>
      </c>
      <c r="G11" s="8" t="s">
        <v>405</v>
      </c>
    </row>
    <row r="12" spans="1:9" ht="19.95" customHeight="1" x14ac:dyDescent="0.25">
      <c r="A12" s="11">
        <v>11</v>
      </c>
      <c r="B12" s="1" t="s">
        <v>100</v>
      </c>
      <c r="C12" s="1" t="s">
        <v>108</v>
      </c>
      <c r="D12" s="13" t="s">
        <v>597</v>
      </c>
      <c r="E12" s="13" t="s">
        <v>598</v>
      </c>
      <c r="F12" s="13" t="s">
        <v>426</v>
      </c>
      <c r="G12" s="8" t="s">
        <v>405</v>
      </c>
    </row>
    <row r="13" spans="1:9" ht="19.95" customHeight="1" x14ac:dyDescent="0.25">
      <c r="A13" s="11">
        <v>12</v>
      </c>
      <c r="B13" s="1" t="s">
        <v>100</v>
      </c>
      <c r="C13" s="1" t="s">
        <v>113</v>
      </c>
      <c r="D13" s="13" t="s">
        <v>599</v>
      </c>
      <c r="E13" s="13" t="s">
        <v>600</v>
      </c>
      <c r="F13" s="13" t="s">
        <v>426</v>
      </c>
      <c r="G13" s="8" t="s">
        <v>405</v>
      </c>
    </row>
    <row r="14" spans="1:9" ht="19.95" customHeight="1" x14ac:dyDescent="0.25">
      <c r="A14" s="11">
        <v>13</v>
      </c>
      <c r="B14" s="1" t="s">
        <v>100</v>
      </c>
      <c r="C14" s="1" t="s">
        <v>115</v>
      </c>
      <c r="D14" s="13" t="s">
        <v>456</v>
      </c>
      <c r="E14" s="13" t="s">
        <v>601</v>
      </c>
      <c r="F14" s="13" t="s">
        <v>426</v>
      </c>
      <c r="G14" s="8" t="s">
        <v>405</v>
      </c>
    </row>
    <row r="15" spans="1:9" ht="19.95" customHeight="1" x14ac:dyDescent="0.25">
      <c r="A15" s="11">
        <v>14</v>
      </c>
      <c r="B15" s="1" t="s">
        <v>265</v>
      </c>
      <c r="C15" s="1" t="s">
        <v>266</v>
      </c>
      <c r="D15" s="13" t="s">
        <v>500</v>
      </c>
      <c r="E15" s="13" t="s">
        <v>602</v>
      </c>
      <c r="F15" s="13" t="s">
        <v>426</v>
      </c>
      <c r="G15" s="8" t="s">
        <v>405</v>
      </c>
    </row>
    <row r="16" spans="1:9" ht="19.95" customHeight="1" x14ac:dyDescent="0.25">
      <c r="A16" s="11">
        <v>15</v>
      </c>
      <c r="B16" s="1" t="s">
        <v>265</v>
      </c>
      <c r="C16" s="1" t="s">
        <v>267</v>
      </c>
      <c r="D16" s="13" t="s">
        <v>546</v>
      </c>
      <c r="E16" s="13" t="s">
        <v>603</v>
      </c>
      <c r="F16" s="13" t="s">
        <v>426</v>
      </c>
      <c r="G16" s="8" t="s">
        <v>405</v>
      </c>
    </row>
    <row r="17" spans="1:7" ht="19.95" customHeight="1" x14ac:dyDescent="0.25">
      <c r="A17" s="11">
        <v>16</v>
      </c>
      <c r="B17" s="1" t="s">
        <v>265</v>
      </c>
      <c r="C17" s="1" t="s">
        <v>268</v>
      </c>
      <c r="D17" s="13" t="s">
        <v>604</v>
      </c>
      <c r="E17" s="13" t="s">
        <v>605</v>
      </c>
      <c r="F17" s="13" t="s">
        <v>426</v>
      </c>
      <c r="G17" s="8" t="s">
        <v>405</v>
      </c>
    </row>
    <row r="18" spans="1:7" x14ac:dyDescent="0.25">
      <c r="A18" s="11"/>
    </row>
    <row r="19" spans="1:7" x14ac:dyDescent="0.25">
      <c r="A19" s="11"/>
    </row>
    <row r="20" spans="1:7" x14ac:dyDescent="0.25">
      <c r="A20" s="11"/>
    </row>
  </sheetData>
  <autoFilter ref="B1:G17"/>
  <sortState ref="A2:K17">
    <sortCondition ref="B2"/>
  </sortState>
  <phoneticPr fontId="1" type="noConversion"/>
  <pageMargins left="0.5" right="0.5" top="1" bottom="1" header="0.5" footer="0.5"/>
  <pageSetup paperSize="9" orientation="portrait" useFirstPageNumber="1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6"/>
  <dimension ref="A1:I15"/>
  <sheetViews>
    <sheetView zoomScaleNormal="100" workbookViewId="0">
      <pane ySplit="1" topLeftCell="A2" activePane="bottomLeft" state="frozen"/>
      <selection pane="bottomLeft" activeCell="C12" sqref="C12"/>
    </sheetView>
  </sheetViews>
  <sheetFormatPr defaultRowHeight="13.2" x14ac:dyDescent="0.25"/>
  <cols>
    <col min="1" max="1" width="5.33203125" bestFit="1" customWidth="1"/>
    <col min="2" max="2" width="27.6640625" style="7" bestFit="1" customWidth="1"/>
    <col min="3" max="3" width="13.33203125" style="7" bestFit="1" customWidth="1"/>
    <col min="4" max="5" width="9.44140625" style="7" bestFit="1" customWidth="1"/>
    <col min="6" max="6" width="10.21875" style="7" bestFit="1" customWidth="1"/>
    <col min="7" max="7" width="19.33203125" style="7" bestFit="1" customWidth="1"/>
    <col min="8" max="8" width="19.33203125" bestFit="1" customWidth="1"/>
    <col min="9" max="9" width="3.5546875" bestFit="1" customWidth="1"/>
  </cols>
  <sheetData>
    <row r="1" spans="1:9" ht="19.95" customHeight="1" x14ac:dyDescent="0.25">
      <c r="A1" s="6" t="s">
        <v>417</v>
      </c>
      <c r="B1" s="6" t="s">
        <v>1</v>
      </c>
      <c r="C1" s="6" t="s">
        <v>2</v>
      </c>
      <c r="D1" s="12" t="s">
        <v>422</v>
      </c>
      <c r="E1" s="12" t="s">
        <v>423</v>
      </c>
      <c r="F1" s="12" t="s">
        <v>424</v>
      </c>
      <c r="G1" s="6" t="s">
        <v>384</v>
      </c>
      <c r="H1" s="8" t="s">
        <v>410</v>
      </c>
      <c r="I1" s="4">
        <f>COUNTIFS($G$2:$G$12,"國小高年級女子鈍劍")</f>
        <v>11</v>
      </c>
    </row>
    <row r="2" spans="1:9" ht="19.95" customHeight="1" x14ac:dyDescent="0.25">
      <c r="A2" s="11">
        <v>1</v>
      </c>
      <c r="B2" s="1" t="s">
        <v>0</v>
      </c>
      <c r="C2" s="1" t="s">
        <v>433</v>
      </c>
      <c r="D2" s="13" t="s">
        <v>434</v>
      </c>
      <c r="E2" s="13" t="s">
        <v>435</v>
      </c>
      <c r="F2" s="13" t="s">
        <v>425</v>
      </c>
      <c r="G2" s="8" t="s">
        <v>410</v>
      </c>
    </row>
    <row r="3" spans="1:9" ht="19.95" customHeight="1" x14ac:dyDescent="0.25">
      <c r="A3" s="11">
        <v>2</v>
      </c>
      <c r="B3" s="1" t="s">
        <v>246</v>
      </c>
      <c r="C3" s="1" t="s">
        <v>260</v>
      </c>
      <c r="D3" s="13" t="s">
        <v>500</v>
      </c>
      <c r="E3" s="13" t="s">
        <v>606</v>
      </c>
      <c r="F3" s="13" t="s">
        <v>425</v>
      </c>
      <c r="G3" s="8" t="s">
        <v>410</v>
      </c>
    </row>
    <row r="4" spans="1:9" ht="19.95" customHeight="1" x14ac:dyDescent="0.25">
      <c r="A4" s="11">
        <v>3</v>
      </c>
      <c r="B4" s="1" t="s">
        <v>246</v>
      </c>
      <c r="C4" s="1" t="s">
        <v>298</v>
      </c>
      <c r="D4" s="13" t="s">
        <v>477</v>
      </c>
      <c r="E4" s="13" t="s">
        <v>607</v>
      </c>
      <c r="F4" s="13" t="s">
        <v>425</v>
      </c>
      <c r="G4" s="8" t="s">
        <v>410</v>
      </c>
    </row>
    <row r="5" spans="1:9" ht="19.95" customHeight="1" x14ac:dyDescent="0.25">
      <c r="A5" s="11">
        <v>4</v>
      </c>
      <c r="B5" s="1" t="s">
        <v>178</v>
      </c>
      <c r="C5" s="1" t="s">
        <v>436</v>
      </c>
      <c r="D5" s="13" t="s">
        <v>438</v>
      </c>
      <c r="E5" s="13" t="s">
        <v>437</v>
      </c>
      <c r="F5" s="13" t="s">
        <v>425</v>
      </c>
      <c r="G5" s="8" t="s">
        <v>410</v>
      </c>
    </row>
    <row r="6" spans="1:9" ht="19.95" customHeight="1" x14ac:dyDescent="0.25">
      <c r="A6" s="11">
        <v>5</v>
      </c>
      <c r="B6" s="1" t="s">
        <v>178</v>
      </c>
      <c r="C6" s="1" t="s">
        <v>181</v>
      </c>
      <c r="D6" s="13" t="s">
        <v>559</v>
      </c>
      <c r="E6" s="13" t="s">
        <v>608</v>
      </c>
      <c r="F6" s="13" t="s">
        <v>425</v>
      </c>
      <c r="G6" s="8" t="s">
        <v>410</v>
      </c>
    </row>
    <row r="7" spans="1:9" ht="19.95" customHeight="1" x14ac:dyDescent="0.25">
      <c r="A7" s="11">
        <v>6</v>
      </c>
      <c r="B7" s="1" t="s">
        <v>178</v>
      </c>
      <c r="C7" s="1" t="s">
        <v>199</v>
      </c>
      <c r="D7" s="13" t="s">
        <v>546</v>
      </c>
      <c r="E7" s="13" t="s">
        <v>609</v>
      </c>
      <c r="F7" s="13" t="s">
        <v>425</v>
      </c>
      <c r="G7" s="8" t="s">
        <v>410</v>
      </c>
    </row>
    <row r="8" spans="1:9" ht="19.95" customHeight="1" x14ac:dyDescent="0.25">
      <c r="A8" s="11">
        <v>7</v>
      </c>
      <c r="B8" s="1" t="s">
        <v>178</v>
      </c>
      <c r="C8" s="1" t="s">
        <v>439</v>
      </c>
      <c r="D8" s="13" t="s">
        <v>440</v>
      </c>
      <c r="E8" s="13" t="s">
        <v>441</v>
      </c>
      <c r="F8" s="13" t="s">
        <v>425</v>
      </c>
      <c r="G8" s="8" t="s">
        <v>410</v>
      </c>
    </row>
    <row r="9" spans="1:9" ht="19.95" customHeight="1" x14ac:dyDescent="0.25">
      <c r="A9" s="11">
        <v>8</v>
      </c>
      <c r="B9" s="1" t="s">
        <v>178</v>
      </c>
      <c r="C9" s="1" t="s">
        <v>208</v>
      </c>
      <c r="D9" s="13" t="s">
        <v>610</v>
      </c>
      <c r="E9" s="13" t="s">
        <v>611</v>
      </c>
      <c r="F9" s="13" t="s">
        <v>425</v>
      </c>
      <c r="G9" s="8" t="s">
        <v>410</v>
      </c>
    </row>
    <row r="10" spans="1:9" ht="19.95" customHeight="1" x14ac:dyDescent="0.25">
      <c r="A10" s="11">
        <v>10</v>
      </c>
      <c r="B10" s="1" t="s">
        <v>15</v>
      </c>
      <c r="C10" s="1" t="s">
        <v>16</v>
      </c>
      <c r="D10" s="13" t="s">
        <v>498</v>
      </c>
      <c r="E10" s="13" t="s">
        <v>612</v>
      </c>
      <c r="F10" s="13" t="s">
        <v>425</v>
      </c>
      <c r="G10" s="8" t="s">
        <v>410</v>
      </c>
    </row>
    <row r="11" spans="1:9" ht="19.95" customHeight="1" x14ac:dyDescent="0.25">
      <c r="A11" s="11">
        <v>11</v>
      </c>
      <c r="B11" s="1" t="s">
        <v>41</v>
      </c>
      <c r="C11" s="1" t="s">
        <v>63</v>
      </c>
      <c r="D11" s="13" t="s">
        <v>557</v>
      </c>
      <c r="E11" s="13" t="s">
        <v>613</v>
      </c>
      <c r="F11" s="13" t="s">
        <v>425</v>
      </c>
      <c r="G11" s="8" t="s">
        <v>410</v>
      </c>
    </row>
    <row r="12" spans="1:9" ht="19.95" customHeight="1" x14ac:dyDescent="0.25">
      <c r="A12" s="11">
        <v>12</v>
      </c>
      <c r="B12" s="1" t="s">
        <v>41</v>
      </c>
      <c r="C12" s="1" t="s">
        <v>64</v>
      </c>
      <c r="D12" s="13" t="s">
        <v>557</v>
      </c>
      <c r="E12" s="13" t="s">
        <v>614</v>
      </c>
      <c r="F12" s="13" t="s">
        <v>425</v>
      </c>
      <c r="G12" s="8" t="s">
        <v>410</v>
      </c>
    </row>
    <row r="13" spans="1:9" x14ac:dyDescent="0.25">
      <c r="A13" s="11"/>
    </row>
    <row r="14" spans="1:9" x14ac:dyDescent="0.25">
      <c r="A14" s="11"/>
    </row>
    <row r="15" spans="1:9" x14ac:dyDescent="0.25">
      <c r="A15" s="11"/>
    </row>
  </sheetData>
  <autoFilter ref="B1:G12"/>
  <sortState ref="A2:K13">
    <sortCondition ref="B2"/>
  </sortState>
  <phoneticPr fontId="1" type="noConversion"/>
  <pageMargins left="0.5" right="0.5" top="1" bottom="1" header="0.5" footer="0.5"/>
  <pageSetup paperSize="9" orientation="portrait" useFirstPageNumber="1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7"/>
  <dimension ref="A1:I23"/>
  <sheetViews>
    <sheetView zoomScaleNormal="100" workbookViewId="0">
      <pane ySplit="1" topLeftCell="A2" activePane="bottomLeft" state="frozen"/>
      <selection pane="bottomLeft" activeCell="G10" sqref="G10"/>
    </sheetView>
  </sheetViews>
  <sheetFormatPr defaultRowHeight="13.2" x14ac:dyDescent="0.25"/>
  <cols>
    <col min="1" max="1" width="5.33203125" bestFit="1" customWidth="1"/>
    <col min="2" max="2" width="23.5546875" style="7" bestFit="1" customWidth="1"/>
    <col min="3" max="3" width="13.33203125" style="7" bestFit="1" customWidth="1"/>
    <col min="4" max="5" width="5.6640625" style="7" bestFit="1" customWidth="1"/>
    <col min="6" max="6" width="10.21875" style="7" bestFit="1" customWidth="1"/>
    <col min="7" max="7" width="19.33203125" style="7" bestFit="1" customWidth="1"/>
    <col min="8" max="8" width="19.33203125" bestFit="1" customWidth="1"/>
    <col min="9" max="9" width="3.5546875" bestFit="1" customWidth="1"/>
  </cols>
  <sheetData>
    <row r="1" spans="1:9" ht="19.95" customHeight="1" x14ac:dyDescent="0.25">
      <c r="A1" s="6" t="s">
        <v>417</v>
      </c>
      <c r="B1" s="6" t="s">
        <v>1</v>
      </c>
      <c r="C1" s="6" t="s">
        <v>2</v>
      </c>
      <c r="D1" s="12" t="s">
        <v>422</v>
      </c>
      <c r="E1" s="12" t="s">
        <v>423</v>
      </c>
      <c r="F1" s="12" t="s">
        <v>424</v>
      </c>
      <c r="G1" s="6" t="s">
        <v>384</v>
      </c>
      <c r="H1" s="8" t="s">
        <v>411</v>
      </c>
      <c r="I1" s="4">
        <f>COUNTIFS($G$2:$G$23,"國小高年級女子銳劍")</f>
        <v>22</v>
      </c>
    </row>
    <row r="2" spans="1:9" ht="19.95" customHeight="1" x14ac:dyDescent="0.25">
      <c r="A2" s="11">
        <v>1</v>
      </c>
      <c r="B2" s="1" t="s">
        <v>10</v>
      </c>
      <c r="C2" s="1" t="s">
        <v>319</v>
      </c>
      <c r="D2" s="13" t="s">
        <v>615</v>
      </c>
      <c r="E2" s="13" t="s">
        <v>616</v>
      </c>
      <c r="F2" s="13" t="s">
        <v>425</v>
      </c>
      <c r="G2" s="8" t="s">
        <v>411</v>
      </c>
    </row>
    <row r="3" spans="1:9" ht="19.95" customHeight="1" x14ac:dyDescent="0.25">
      <c r="A3" s="11">
        <v>2</v>
      </c>
      <c r="B3" s="1" t="s">
        <v>10</v>
      </c>
      <c r="C3" s="1" t="s">
        <v>332</v>
      </c>
      <c r="D3" s="13" t="s">
        <v>477</v>
      </c>
      <c r="E3" s="13" t="s">
        <v>617</v>
      </c>
      <c r="F3" s="13" t="s">
        <v>425</v>
      </c>
      <c r="G3" s="8" t="s">
        <v>411</v>
      </c>
      <c r="H3" s="2"/>
      <c r="I3" s="2"/>
    </row>
    <row r="4" spans="1:9" ht="19.95" customHeight="1" x14ac:dyDescent="0.25">
      <c r="A4" s="11">
        <v>3</v>
      </c>
      <c r="B4" s="1" t="s">
        <v>10</v>
      </c>
      <c r="C4" s="1" t="s">
        <v>24</v>
      </c>
      <c r="D4" s="13" t="s">
        <v>546</v>
      </c>
      <c r="E4" s="13" t="s">
        <v>618</v>
      </c>
      <c r="F4" s="13" t="s">
        <v>425</v>
      </c>
      <c r="G4" s="8" t="s">
        <v>411</v>
      </c>
      <c r="H4" s="7"/>
    </row>
    <row r="5" spans="1:9" ht="19.95" customHeight="1" x14ac:dyDescent="0.25">
      <c r="A5" s="11">
        <v>4</v>
      </c>
      <c r="B5" s="1" t="s">
        <v>146</v>
      </c>
      <c r="C5" s="1" t="s">
        <v>158</v>
      </c>
      <c r="D5" s="13" t="s">
        <v>454</v>
      </c>
      <c r="E5" s="13" t="s">
        <v>619</v>
      </c>
      <c r="F5" s="13" t="s">
        <v>425</v>
      </c>
      <c r="G5" s="8" t="s">
        <v>411</v>
      </c>
    </row>
    <row r="6" spans="1:9" ht="19.95" customHeight="1" x14ac:dyDescent="0.25">
      <c r="A6" s="11">
        <v>5</v>
      </c>
      <c r="B6" s="1" t="s">
        <v>146</v>
      </c>
      <c r="C6" s="1" t="s">
        <v>159</v>
      </c>
      <c r="D6" s="13" t="s">
        <v>483</v>
      </c>
      <c r="E6" s="13" t="s">
        <v>620</v>
      </c>
      <c r="F6" s="13" t="s">
        <v>425</v>
      </c>
      <c r="G6" s="8" t="s">
        <v>411</v>
      </c>
    </row>
    <row r="7" spans="1:9" ht="19.95" customHeight="1" x14ac:dyDescent="0.25">
      <c r="A7" s="11">
        <v>6</v>
      </c>
      <c r="B7" s="1" t="s">
        <v>146</v>
      </c>
      <c r="C7" s="1" t="s">
        <v>160</v>
      </c>
      <c r="D7" s="13" t="s">
        <v>479</v>
      </c>
      <c r="E7" s="13" t="s">
        <v>621</v>
      </c>
      <c r="F7" s="13" t="s">
        <v>425</v>
      </c>
      <c r="G7" s="8" t="s">
        <v>411</v>
      </c>
    </row>
    <row r="8" spans="1:9" ht="19.95" customHeight="1" x14ac:dyDescent="0.25">
      <c r="A8" s="11">
        <v>7</v>
      </c>
      <c r="B8" s="1" t="s">
        <v>68</v>
      </c>
      <c r="C8" s="1" t="s">
        <v>90</v>
      </c>
      <c r="D8" s="13" t="s">
        <v>525</v>
      </c>
      <c r="E8" s="13" t="s">
        <v>622</v>
      </c>
      <c r="F8" s="13" t="s">
        <v>425</v>
      </c>
      <c r="G8" s="8" t="s">
        <v>411</v>
      </c>
    </row>
    <row r="9" spans="1:9" ht="19.95" customHeight="1" x14ac:dyDescent="0.25">
      <c r="A9" s="11">
        <v>8</v>
      </c>
      <c r="B9" s="1" t="s">
        <v>68</v>
      </c>
      <c r="C9" s="1" t="s">
        <v>91</v>
      </c>
      <c r="D9" s="13" t="s">
        <v>623</v>
      </c>
      <c r="E9" s="13" t="s">
        <v>624</v>
      </c>
      <c r="F9" s="13" t="s">
        <v>425</v>
      </c>
      <c r="G9" s="8" t="s">
        <v>411</v>
      </c>
    </row>
    <row r="10" spans="1:9" ht="19.95" customHeight="1" x14ac:dyDescent="0.25">
      <c r="A10" s="11">
        <v>9</v>
      </c>
      <c r="B10" s="1" t="s">
        <v>68</v>
      </c>
      <c r="C10" s="1" t="s">
        <v>92</v>
      </c>
      <c r="D10" s="13" t="s">
        <v>458</v>
      </c>
      <c r="E10" s="13" t="s">
        <v>625</v>
      </c>
      <c r="F10" s="13" t="s">
        <v>425</v>
      </c>
      <c r="G10" s="8" t="s">
        <v>411</v>
      </c>
    </row>
    <row r="11" spans="1:9" ht="19.95" customHeight="1" x14ac:dyDescent="0.25">
      <c r="A11" s="11">
        <v>10</v>
      </c>
      <c r="B11" s="1" t="s">
        <v>68</v>
      </c>
      <c r="C11" s="1" t="s">
        <v>93</v>
      </c>
      <c r="D11" s="13" t="s">
        <v>458</v>
      </c>
      <c r="E11" s="13" t="s">
        <v>626</v>
      </c>
      <c r="F11" s="13" t="s">
        <v>425</v>
      </c>
      <c r="G11" s="8" t="s">
        <v>411</v>
      </c>
    </row>
    <row r="12" spans="1:9" ht="19.95" customHeight="1" x14ac:dyDescent="0.25">
      <c r="A12" s="11">
        <v>11</v>
      </c>
      <c r="B12" s="1" t="s">
        <v>68</v>
      </c>
      <c r="C12" s="1" t="s">
        <v>94</v>
      </c>
      <c r="D12" s="13" t="s">
        <v>523</v>
      </c>
      <c r="E12" s="13" t="s">
        <v>627</v>
      </c>
      <c r="F12" s="13" t="s">
        <v>425</v>
      </c>
      <c r="G12" s="8" t="s">
        <v>411</v>
      </c>
    </row>
    <row r="13" spans="1:9" ht="19.95" customHeight="1" x14ac:dyDescent="0.25">
      <c r="A13" s="11">
        <v>12</v>
      </c>
      <c r="B13" s="1" t="s">
        <v>68</v>
      </c>
      <c r="C13" s="1" t="s">
        <v>95</v>
      </c>
      <c r="D13" s="13" t="s">
        <v>471</v>
      </c>
      <c r="E13" s="13" t="s">
        <v>628</v>
      </c>
      <c r="F13" s="13" t="s">
        <v>425</v>
      </c>
      <c r="G13" s="8" t="s">
        <v>411</v>
      </c>
    </row>
    <row r="14" spans="1:9" ht="19.95" customHeight="1" x14ac:dyDescent="0.25">
      <c r="A14" s="11">
        <v>13</v>
      </c>
      <c r="B14" s="1" t="s">
        <v>68</v>
      </c>
      <c r="C14" s="1" t="s">
        <v>96</v>
      </c>
      <c r="D14" s="13" t="s">
        <v>629</v>
      </c>
      <c r="E14" s="13" t="s">
        <v>630</v>
      </c>
      <c r="F14" s="13" t="s">
        <v>425</v>
      </c>
      <c r="G14" s="8" t="s">
        <v>411</v>
      </c>
    </row>
    <row r="15" spans="1:9" ht="19.95" customHeight="1" x14ac:dyDescent="0.25">
      <c r="A15" s="11">
        <v>14</v>
      </c>
      <c r="B15" s="1" t="s">
        <v>68</v>
      </c>
      <c r="C15" s="1" t="s">
        <v>97</v>
      </c>
      <c r="D15" s="13" t="s">
        <v>498</v>
      </c>
      <c r="E15" s="13" t="s">
        <v>631</v>
      </c>
      <c r="F15" s="13" t="s">
        <v>425</v>
      </c>
      <c r="G15" s="8" t="s">
        <v>411</v>
      </c>
    </row>
    <row r="16" spans="1:9" ht="19.95" customHeight="1" x14ac:dyDescent="0.25">
      <c r="A16" s="11">
        <v>15</v>
      </c>
      <c r="B16" s="1" t="s">
        <v>68</v>
      </c>
      <c r="C16" s="1" t="s">
        <v>98</v>
      </c>
      <c r="D16" s="13" t="s">
        <v>632</v>
      </c>
      <c r="E16" s="13" t="s">
        <v>633</v>
      </c>
      <c r="F16" s="13" t="s">
        <v>425</v>
      </c>
      <c r="G16" s="8" t="s">
        <v>411</v>
      </c>
    </row>
    <row r="17" spans="1:7" ht="19.95" customHeight="1" x14ac:dyDescent="0.25">
      <c r="A17" s="11">
        <v>16</v>
      </c>
      <c r="B17" s="1" t="s">
        <v>68</v>
      </c>
      <c r="C17" s="1" t="s">
        <v>99</v>
      </c>
      <c r="D17" s="13" t="s">
        <v>454</v>
      </c>
      <c r="E17" s="13" t="s">
        <v>634</v>
      </c>
      <c r="F17" s="13" t="s">
        <v>425</v>
      </c>
      <c r="G17" s="8" t="s">
        <v>411</v>
      </c>
    </row>
    <row r="18" spans="1:7" ht="19.95" customHeight="1" x14ac:dyDescent="0.25">
      <c r="A18" s="11">
        <v>17</v>
      </c>
      <c r="B18" s="1" t="s">
        <v>221</v>
      </c>
      <c r="C18" s="1" t="s">
        <v>229</v>
      </c>
      <c r="D18" s="13" t="s">
        <v>466</v>
      </c>
      <c r="E18" s="13" t="s">
        <v>635</v>
      </c>
      <c r="F18" s="13" t="s">
        <v>425</v>
      </c>
      <c r="G18" s="8" t="s">
        <v>411</v>
      </c>
    </row>
    <row r="19" spans="1:7" ht="19.95" customHeight="1" x14ac:dyDescent="0.25">
      <c r="A19" s="11">
        <v>18</v>
      </c>
      <c r="B19" s="1" t="s">
        <v>221</v>
      </c>
      <c r="C19" s="1" t="s">
        <v>230</v>
      </c>
      <c r="D19" s="13" t="s">
        <v>454</v>
      </c>
      <c r="E19" s="13" t="s">
        <v>636</v>
      </c>
      <c r="F19" s="13" t="s">
        <v>425</v>
      </c>
      <c r="G19" s="8" t="s">
        <v>411</v>
      </c>
    </row>
    <row r="20" spans="1:7" ht="19.95" customHeight="1" x14ac:dyDescent="0.25">
      <c r="A20" s="11">
        <v>19</v>
      </c>
      <c r="B20" s="1" t="s">
        <v>221</v>
      </c>
      <c r="C20" s="1" t="s">
        <v>231</v>
      </c>
      <c r="D20" s="13" t="s">
        <v>466</v>
      </c>
      <c r="E20" s="13" t="s">
        <v>637</v>
      </c>
      <c r="F20" s="13" t="s">
        <v>425</v>
      </c>
      <c r="G20" s="8" t="s">
        <v>411</v>
      </c>
    </row>
    <row r="21" spans="1:7" ht="19.95" customHeight="1" x14ac:dyDescent="0.25">
      <c r="A21" s="11">
        <v>20</v>
      </c>
      <c r="B21" s="1" t="s">
        <v>221</v>
      </c>
      <c r="C21" s="1" t="s">
        <v>232</v>
      </c>
      <c r="D21" s="13" t="s">
        <v>471</v>
      </c>
      <c r="E21" s="13" t="s">
        <v>638</v>
      </c>
      <c r="F21" s="13" t="s">
        <v>425</v>
      </c>
      <c r="G21" s="8" t="s">
        <v>411</v>
      </c>
    </row>
    <row r="22" spans="1:7" ht="19.95" customHeight="1" x14ac:dyDescent="0.25">
      <c r="A22" s="11">
        <v>21</v>
      </c>
      <c r="B22" s="1" t="s">
        <v>221</v>
      </c>
      <c r="C22" s="1" t="s">
        <v>233</v>
      </c>
      <c r="D22" s="13" t="s">
        <v>474</v>
      </c>
      <c r="E22" s="13" t="s">
        <v>639</v>
      </c>
      <c r="F22" s="13" t="s">
        <v>425</v>
      </c>
      <c r="G22" s="8" t="s">
        <v>411</v>
      </c>
    </row>
    <row r="23" spans="1:7" ht="19.95" customHeight="1" x14ac:dyDescent="0.25">
      <c r="A23" s="11">
        <v>22</v>
      </c>
      <c r="B23" s="1" t="s">
        <v>124</v>
      </c>
      <c r="C23" s="1" t="s">
        <v>125</v>
      </c>
      <c r="D23" s="13" t="s">
        <v>640</v>
      </c>
      <c r="E23" s="13" t="s">
        <v>641</v>
      </c>
      <c r="F23" s="13" t="s">
        <v>425</v>
      </c>
      <c r="G23" s="8" t="s">
        <v>411</v>
      </c>
    </row>
  </sheetData>
  <autoFilter ref="B1:G23"/>
  <sortState ref="A2:K23">
    <sortCondition ref="B23"/>
  </sortState>
  <phoneticPr fontId="1" type="noConversion"/>
  <pageMargins left="0.5" right="0.5" top="1" bottom="1" header="0.5" footer="0.5"/>
  <pageSetup paperSize="9" orientation="portrait" useFirstPageNumber="1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8"/>
  <dimension ref="A1:I23"/>
  <sheetViews>
    <sheetView zoomScaleNormal="100" workbookViewId="0">
      <pane ySplit="1" topLeftCell="A2" activePane="bottomLeft" state="frozen"/>
      <selection pane="bottomLeft" activeCell="H1" sqref="H1:I1048576"/>
    </sheetView>
  </sheetViews>
  <sheetFormatPr defaultRowHeight="13.2" x14ac:dyDescent="0.25"/>
  <cols>
    <col min="1" max="1" width="5.33203125" bestFit="1" customWidth="1"/>
    <col min="2" max="2" width="33.88671875" style="7" bestFit="1" customWidth="1"/>
    <col min="3" max="3" width="13.33203125" style="7" bestFit="1" customWidth="1"/>
    <col min="4" max="5" width="5.6640625" style="7" bestFit="1" customWidth="1"/>
    <col min="6" max="6" width="10.21875" style="7" bestFit="1" customWidth="1"/>
    <col min="7" max="7" width="19.33203125" style="7" bestFit="1" customWidth="1"/>
    <col min="8" max="8" width="19.33203125" bestFit="1" customWidth="1"/>
    <col min="9" max="9" width="3.5546875" bestFit="1" customWidth="1"/>
  </cols>
  <sheetData>
    <row r="1" spans="1:9" ht="19.95" customHeight="1" x14ac:dyDescent="0.25">
      <c r="A1" s="6" t="s">
        <v>417</v>
      </c>
      <c r="B1" s="6" t="s">
        <v>1</v>
      </c>
      <c r="C1" s="6" t="s">
        <v>2</v>
      </c>
      <c r="D1" s="12" t="s">
        <v>422</v>
      </c>
      <c r="E1" s="12" t="s">
        <v>423</v>
      </c>
      <c r="F1" s="12" t="s">
        <v>424</v>
      </c>
      <c r="G1" s="6" t="s">
        <v>384</v>
      </c>
      <c r="H1" s="8" t="s">
        <v>409</v>
      </c>
      <c r="I1" s="4">
        <f>COUNTIFS($G$2:$G$15,"國小高年級女子軍刀")</f>
        <v>14</v>
      </c>
    </row>
    <row r="2" spans="1:9" ht="19.95" customHeight="1" x14ac:dyDescent="0.25">
      <c r="A2" s="11">
        <v>1</v>
      </c>
      <c r="B2" s="1" t="s">
        <v>246</v>
      </c>
      <c r="C2" s="1" t="s">
        <v>261</v>
      </c>
      <c r="D2" s="13" t="s">
        <v>642</v>
      </c>
      <c r="E2" s="13" t="s">
        <v>643</v>
      </c>
      <c r="F2" s="13" t="s">
        <v>425</v>
      </c>
      <c r="G2" s="8" t="s">
        <v>409</v>
      </c>
    </row>
    <row r="3" spans="1:9" ht="19.95" customHeight="1" x14ac:dyDescent="0.25">
      <c r="A3" s="11">
        <v>2</v>
      </c>
      <c r="B3" s="1" t="s">
        <v>246</v>
      </c>
      <c r="C3" s="1" t="s">
        <v>262</v>
      </c>
      <c r="D3" s="13" t="s">
        <v>454</v>
      </c>
      <c r="E3" s="13" t="s">
        <v>644</v>
      </c>
      <c r="F3" s="13" t="s">
        <v>425</v>
      </c>
      <c r="G3" s="8" t="s">
        <v>409</v>
      </c>
    </row>
    <row r="4" spans="1:9" ht="19.95" customHeight="1" x14ac:dyDescent="0.25">
      <c r="A4" s="11">
        <v>3</v>
      </c>
      <c r="B4" s="1" t="s">
        <v>128</v>
      </c>
      <c r="C4" s="1" t="s">
        <v>134</v>
      </c>
      <c r="D4" s="13" t="s">
        <v>546</v>
      </c>
      <c r="E4" s="13" t="s">
        <v>645</v>
      </c>
      <c r="F4" s="13" t="s">
        <v>425</v>
      </c>
      <c r="G4" s="8" t="s">
        <v>409</v>
      </c>
    </row>
    <row r="5" spans="1:9" ht="19.95" customHeight="1" x14ac:dyDescent="0.25">
      <c r="A5" s="11">
        <v>4</v>
      </c>
      <c r="B5" s="1" t="s">
        <v>128</v>
      </c>
      <c r="C5" s="1" t="s">
        <v>138</v>
      </c>
      <c r="D5" s="13" t="s">
        <v>646</v>
      </c>
      <c r="E5" s="13" t="s">
        <v>647</v>
      </c>
      <c r="F5" s="13" t="s">
        <v>425</v>
      </c>
      <c r="G5" s="8" t="s">
        <v>409</v>
      </c>
    </row>
    <row r="6" spans="1:9" ht="19.95" customHeight="1" x14ac:dyDescent="0.25">
      <c r="A6" s="11">
        <v>5</v>
      </c>
      <c r="B6" s="1" t="s">
        <v>128</v>
      </c>
      <c r="C6" s="1" t="s">
        <v>139</v>
      </c>
      <c r="D6" s="13" t="s">
        <v>450</v>
      </c>
      <c r="E6" s="13" t="s">
        <v>648</v>
      </c>
      <c r="F6" s="13" t="s">
        <v>425</v>
      </c>
      <c r="G6" s="8" t="s">
        <v>409</v>
      </c>
    </row>
    <row r="7" spans="1:9" ht="19.95" customHeight="1" x14ac:dyDescent="0.25">
      <c r="A7" s="11">
        <v>6</v>
      </c>
      <c r="B7" s="1" t="s">
        <v>128</v>
      </c>
      <c r="C7" s="1" t="s">
        <v>143</v>
      </c>
      <c r="D7" s="13" t="s">
        <v>466</v>
      </c>
      <c r="E7" s="13" t="s">
        <v>649</v>
      </c>
      <c r="F7" s="13" t="s">
        <v>425</v>
      </c>
      <c r="G7" s="8" t="s">
        <v>409</v>
      </c>
    </row>
    <row r="8" spans="1:9" ht="19.95" customHeight="1" x14ac:dyDescent="0.25">
      <c r="A8" s="11">
        <v>7</v>
      </c>
      <c r="B8" s="1" t="s">
        <v>269</v>
      </c>
      <c r="C8" s="1" t="s">
        <v>281</v>
      </c>
      <c r="D8" s="13" t="s">
        <v>568</v>
      </c>
      <c r="E8" s="13" t="s">
        <v>650</v>
      </c>
      <c r="F8" s="13" t="s">
        <v>425</v>
      </c>
      <c r="G8" s="8" t="s">
        <v>409</v>
      </c>
    </row>
    <row r="9" spans="1:9" ht="19.95" customHeight="1" x14ac:dyDescent="0.25">
      <c r="A9" s="11">
        <v>8</v>
      </c>
      <c r="B9" s="1" t="s">
        <v>269</v>
      </c>
      <c r="C9" s="1" t="s">
        <v>282</v>
      </c>
      <c r="D9" s="13" t="s">
        <v>454</v>
      </c>
      <c r="E9" s="13" t="s">
        <v>651</v>
      </c>
      <c r="F9" s="13" t="s">
        <v>425</v>
      </c>
      <c r="G9" s="8" t="s">
        <v>409</v>
      </c>
    </row>
    <row r="10" spans="1:9" ht="19.95" customHeight="1" x14ac:dyDescent="0.25">
      <c r="A10" s="11">
        <v>9</v>
      </c>
      <c r="B10" s="1" t="s">
        <v>269</v>
      </c>
      <c r="C10" s="1" t="s">
        <v>283</v>
      </c>
      <c r="D10" s="13" t="s">
        <v>568</v>
      </c>
      <c r="E10" s="13" t="s">
        <v>652</v>
      </c>
      <c r="F10" s="13" t="s">
        <v>425</v>
      </c>
      <c r="G10" s="8" t="s">
        <v>409</v>
      </c>
    </row>
    <row r="11" spans="1:9" ht="19.95" customHeight="1" x14ac:dyDescent="0.25">
      <c r="A11" s="11">
        <v>10</v>
      </c>
      <c r="B11" s="1" t="s">
        <v>269</v>
      </c>
      <c r="C11" s="1" t="s">
        <v>284</v>
      </c>
      <c r="D11" s="13" t="s">
        <v>653</v>
      </c>
      <c r="E11" s="13" t="s">
        <v>654</v>
      </c>
      <c r="F11" s="13" t="s">
        <v>425</v>
      </c>
      <c r="G11" s="8" t="s">
        <v>409</v>
      </c>
    </row>
    <row r="12" spans="1:9" ht="19.95" customHeight="1" x14ac:dyDescent="0.25">
      <c r="A12" s="11">
        <v>11</v>
      </c>
      <c r="B12" s="1" t="s">
        <v>269</v>
      </c>
      <c r="C12" s="1" t="s">
        <v>291</v>
      </c>
      <c r="D12" s="13" t="s">
        <v>474</v>
      </c>
      <c r="E12" s="13" t="s">
        <v>655</v>
      </c>
      <c r="F12" s="13" t="s">
        <v>425</v>
      </c>
      <c r="G12" s="8" t="s">
        <v>409</v>
      </c>
    </row>
    <row r="13" spans="1:9" ht="19.95" customHeight="1" x14ac:dyDescent="0.25">
      <c r="A13" s="11">
        <v>12</v>
      </c>
      <c r="B13" s="1" t="s">
        <v>269</v>
      </c>
      <c r="C13" s="1" t="s">
        <v>292</v>
      </c>
      <c r="D13" s="13" t="s">
        <v>450</v>
      </c>
      <c r="E13" s="13" t="s">
        <v>656</v>
      </c>
      <c r="F13" s="13" t="s">
        <v>425</v>
      </c>
      <c r="G13" s="8" t="s">
        <v>409</v>
      </c>
    </row>
    <row r="14" spans="1:9" ht="19.95" customHeight="1" x14ac:dyDescent="0.25">
      <c r="A14" s="11">
        <v>13</v>
      </c>
      <c r="B14" s="1" t="s">
        <v>269</v>
      </c>
      <c r="C14" s="1" t="s">
        <v>293</v>
      </c>
      <c r="D14" s="13" t="s">
        <v>483</v>
      </c>
      <c r="E14" s="13" t="s">
        <v>657</v>
      </c>
      <c r="F14" s="13" t="s">
        <v>425</v>
      </c>
      <c r="G14" s="8" t="s">
        <v>409</v>
      </c>
    </row>
    <row r="15" spans="1:9" ht="19.95" customHeight="1" x14ac:dyDescent="0.25">
      <c r="A15" s="11">
        <v>14</v>
      </c>
      <c r="B15" s="1" t="s">
        <v>269</v>
      </c>
      <c r="C15" s="1" t="s">
        <v>294</v>
      </c>
      <c r="D15" s="13" t="s">
        <v>474</v>
      </c>
      <c r="E15" s="13" t="s">
        <v>658</v>
      </c>
      <c r="F15" s="13" t="s">
        <v>425</v>
      </c>
      <c r="G15" s="8" t="s">
        <v>409</v>
      </c>
    </row>
    <row r="16" spans="1:9" x14ac:dyDescent="0.25">
      <c r="A16" s="11"/>
    </row>
    <row r="17" spans="1:1" x14ac:dyDescent="0.25">
      <c r="A17" s="11"/>
    </row>
    <row r="18" spans="1:1" x14ac:dyDescent="0.25">
      <c r="A18" s="11"/>
    </row>
    <row r="19" spans="1:1" x14ac:dyDescent="0.25">
      <c r="A19" s="11"/>
    </row>
    <row r="20" spans="1:1" x14ac:dyDescent="0.25">
      <c r="A20" s="11"/>
    </row>
    <row r="21" spans="1:1" x14ac:dyDescent="0.25">
      <c r="A21" s="11"/>
    </row>
    <row r="22" spans="1:1" x14ac:dyDescent="0.25">
      <c r="A22" s="11"/>
    </row>
    <row r="23" spans="1:1" x14ac:dyDescent="0.25">
      <c r="A23" s="11"/>
    </row>
  </sheetData>
  <autoFilter ref="B1:G15"/>
  <sortState ref="A2:K15">
    <sortCondition ref="B2"/>
  </sortState>
  <phoneticPr fontId="1" type="noConversion"/>
  <pageMargins left="0.5" right="0.5" top="1" bottom="1" header="0.5" footer="0.5"/>
  <pageSetup paperSize="9" orientation="portrait" useFirstPageNumber="1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9"/>
  <dimension ref="A1:I19"/>
  <sheetViews>
    <sheetView zoomScaleNormal="100" workbookViewId="0">
      <pane ySplit="1" topLeftCell="A2" activePane="bottomLeft" state="frozen"/>
      <selection pane="bottomLeft" activeCell="H1" sqref="H1:I1048576"/>
    </sheetView>
  </sheetViews>
  <sheetFormatPr defaultRowHeight="13.2" x14ac:dyDescent="0.25"/>
  <cols>
    <col min="1" max="1" width="5.33203125" bestFit="1" customWidth="1"/>
    <col min="2" max="2" width="36" style="7" bestFit="1" customWidth="1"/>
    <col min="3" max="3" width="13.33203125" style="7" bestFit="1" customWidth="1"/>
    <col min="4" max="4" width="5.6640625" style="7" bestFit="1" customWidth="1"/>
    <col min="5" max="5" width="5.6640625" style="15" bestFit="1" customWidth="1"/>
    <col min="6" max="6" width="10.21875" style="7" bestFit="1" customWidth="1"/>
    <col min="7" max="7" width="19.33203125" style="7" bestFit="1" customWidth="1"/>
    <col min="8" max="8" width="19.33203125" bestFit="1" customWidth="1"/>
    <col min="9" max="9" width="3.5546875" bestFit="1" customWidth="1"/>
  </cols>
  <sheetData>
    <row r="1" spans="1:9" ht="19.95" customHeight="1" x14ac:dyDescent="0.25">
      <c r="A1" s="6" t="s">
        <v>417</v>
      </c>
      <c r="B1" s="6" t="s">
        <v>1</v>
      </c>
      <c r="C1" s="6" t="s">
        <v>2</v>
      </c>
      <c r="D1" s="12" t="s">
        <v>422</v>
      </c>
      <c r="E1" s="12" t="s">
        <v>423</v>
      </c>
      <c r="F1" s="12" t="s">
        <v>424</v>
      </c>
      <c r="G1" s="6" t="s">
        <v>384</v>
      </c>
      <c r="H1" s="8" t="s">
        <v>406</v>
      </c>
      <c r="I1" s="4">
        <f>COUNTIFS($G$2:$G$19,"國小高年級男子鈍劍")</f>
        <v>18</v>
      </c>
    </row>
    <row r="2" spans="1:9" ht="19.95" customHeight="1" x14ac:dyDescent="0.25">
      <c r="A2" s="11">
        <v>1</v>
      </c>
      <c r="B2" s="1" t="s">
        <v>246</v>
      </c>
      <c r="C2" s="1" t="s">
        <v>258</v>
      </c>
      <c r="D2" s="13" t="s">
        <v>450</v>
      </c>
      <c r="E2" s="13" t="s">
        <v>659</v>
      </c>
      <c r="F2" s="13" t="s">
        <v>426</v>
      </c>
      <c r="G2" s="8" t="s">
        <v>406</v>
      </c>
    </row>
    <row r="3" spans="1:9" ht="19.95" customHeight="1" x14ac:dyDescent="0.25">
      <c r="A3" s="11">
        <v>2</v>
      </c>
      <c r="B3" s="1" t="s">
        <v>246</v>
      </c>
      <c r="C3" s="1" t="s">
        <v>263</v>
      </c>
      <c r="D3" s="13" t="s">
        <v>474</v>
      </c>
      <c r="E3" s="13" t="s">
        <v>660</v>
      </c>
      <c r="F3" s="13" t="s">
        <v>426</v>
      </c>
      <c r="G3" s="8" t="s">
        <v>406</v>
      </c>
    </row>
    <row r="4" spans="1:9" ht="19.95" customHeight="1" x14ac:dyDescent="0.25">
      <c r="A4" s="11">
        <v>3</v>
      </c>
      <c r="B4" s="1" t="s">
        <v>178</v>
      </c>
      <c r="C4" s="1" t="s">
        <v>183</v>
      </c>
      <c r="D4" s="13" t="s">
        <v>661</v>
      </c>
      <c r="E4" s="13" t="s">
        <v>662</v>
      </c>
      <c r="F4" s="13" t="s">
        <v>426</v>
      </c>
      <c r="G4" s="8" t="s">
        <v>406</v>
      </c>
    </row>
    <row r="5" spans="1:9" ht="19.95" customHeight="1" x14ac:dyDescent="0.25">
      <c r="A5" s="11">
        <v>4</v>
      </c>
      <c r="B5" s="1" t="s">
        <v>178</v>
      </c>
      <c r="C5" s="1" t="s">
        <v>185</v>
      </c>
      <c r="D5" s="13" t="s">
        <v>458</v>
      </c>
      <c r="E5" s="13" t="s">
        <v>663</v>
      </c>
      <c r="F5" s="13" t="s">
        <v>426</v>
      </c>
      <c r="G5" s="8" t="s">
        <v>406</v>
      </c>
    </row>
    <row r="6" spans="1:9" ht="19.95" customHeight="1" x14ac:dyDescent="0.25">
      <c r="A6" s="11">
        <v>5</v>
      </c>
      <c r="B6" s="1" t="s">
        <v>178</v>
      </c>
      <c r="C6" s="1" t="s">
        <v>189</v>
      </c>
      <c r="D6" s="13" t="s">
        <v>661</v>
      </c>
      <c r="E6" s="13" t="s">
        <v>664</v>
      </c>
      <c r="F6" s="13" t="s">
        <v>426</v>
      </c>
      <c r="G6" s="8" t="s">
        <v>406</v>
      </c>
    </row>
    <row r="7" spans="1:9" ht="19.95" customHeight="1" x14ac:dyDescent="0.25">
      <c r="A7" s="11">
        <v>7</v>
      </c>
      <c r="B7" s="1" t="s">
        <v>178</v>
      </c>
      <c r="C7" s="1" t="s">
        <v>196</v>
      </c>
      <c r="D7" s="13" t="s">
        <v>557</v>
      </c>
      <c r="E7" s="13" t="s">
        <v>665</v>
      </c>
      <c r="F7" s="13" t="s">
        <v>426</v>
      </c>
      <c r="G7" s="8" t="s">
        <v>406</v>
      </c>
    </row>
    <row r="8" spans="1:9" ht="19.95" customHeight="1" x14ac:dyDescent="0.25">
      <c r="A8" s="11">
        <v>8</v>
      </c>
      <c r="B8" s="1" t="s">
        <v>178</v>
      </c>
      <c r="C8" s="1" t="s">
        <v>197</v>
      </c>
      <c r="D8" s="13" t="s">
        <v>454</v>
      </c>
      <c r="E8" s="13" t="s">
        <v>666</v>
      </c>
      <c r="F8" s="13" t="s">
        <v>426</v>
      </c>
      <c r="G8" s="8" t="s">
        <v>406</v>
      </c>
    </row>
    <row r="9" spans="1:9" ht="19.95" customHeight="1" x14ac:dyDescent="0.25">
      <c r="A9" s="11">
        <v>9</v>
      </c>
      <c r="B9" s="1" t="s">
        <v>178</v>
      </c>
      <c r="C9" s="1" t="s">
        <v>201</v>
      </c>
      <c r="D9" s="13" t="s">
        <v>530</v>
      </c>
      <c r="E9" s="13" t="s">
        <v>667</v>
      </c>
      <c r="F9" s="13" t="s">
        <v>426</v>
      </c>
      <c r="G9" s="8" t="s">
        <v>406</v>
      </c>
    </row>
    <row r="10" spans="1:9" ht="19.95" customHeight="1" x14ac:dyDescent="0.25">
      <c r="A10" s="11">
        <v>10</v>
      </c>
      <c r="B10" s="1" t="s">
        <v>178</v>
      </c>
      <c r="C10" s="1" t="s">
        <v>202</v>
      </c>
      <c r="D10" s="13" t="s">
        <v>530</v>
      </c>
      <c r="E10" s="13" t="s">
        <v>668</v>
      </c>
      <c r="F10" s="13" t="s">
        <v>426</v>
      </c>
      <c r="G10" s="8" t="s">
        <v>406</v>
      </c>
    </row>
    <row r="11" spans="1:9" ht="19.95" customHeight="1" x14ac:dyDescent="0.25">
      <c r="A11" s="11">
        <v>11</v>
      </c>
      <c r="B11" s="1" t="s">
        <v>178</v>
      </c>
      <c r="C11" s="1" t="s">
        <v>203</v>
      </c>
      <c r="D11" s="13" t="s">
        <v>479</v>
      </c>
      <c r="E11" s="13" t="s">
        <v>669</v>
      </c>
      <c r="F11" s="13" t="s">
        <v>426</v>
      </c>
      <c r="G11" s="8" t="s">
        <v>406</v>
      </c>
    </row>
    <row r="12" spans="1:9" ht="19.95" customHeight="1" x14ac:dyDescent="0.25">
      <c r="A12" s="11">
        <v>12</v>
      </c>
      <c r="B12" s="1" t="s">
        <v>178</v>
      </c>
      <c r="C12" s="1" t="s">
        <v>204</v>
      </c>
      <c r="D12" s="13" t="s">
        <v>450</v>
      </c>
      <c r="E12" s="13" t="s">
        <v>670</v>
      </c>
      <c r="F12" s="13" t="s">
        <v>426</v>
      </c>
      <c r="G12" s="8" t="s">
        <v>406</v>
      </c>
    </row>
    <row r="13" spans="1:9" ht="19.95" customHeight="1" x14ac:dyDescent="0.25">
      <c r="A13" s="11">
        <v>14</v>
      </c>
      <c r="B13" s="1" t="s">
        <v>15</v>
      </c>
      <c r="C13" s="8" t="s">
        <v>383</v>
      </c>
      <c r="D13" s="13" t="s">
        <v>491</v>
      </c>
      <c r="E13" s="13" t="s">
        <v>671</v>
      </c>
      <c r="F13" s="13" t="s">
        <v>426</v>
      </c>
      <c r="G13" s="8" t="s">
        <v>406</v>
      </c>
    </row>
    <row r="14" spans="1:9" ht="19.95" customHeight="1" x14ac:dyDescent="0.25">
      <c r="A14" s="11">
        <v>15</v>
      </c>
      <c r="B14" s="1" t="s">
        <v>15</v>
      </c>
      <c r="C14" s="1" t="s">
        <v>22</v>
      </c>
      <c r="D14" s="13" t="s">
        <v>463</v>
      </c>
      <c r="E14" s="13" t="s">
        <v>672</v>
      </c>
      <c r="F14" s="13" t="s">
        <v>426</v>
      </c>
      <c r="G14" s="8" t="s">
        <v>406</v>
      </c>
      <c r="H14" s="7"/>
    </row>
    <row r="15" spans="1:9" ht="19.95" customHeight="1" x14ac:dyDescent="0.25">
      <c r="A15" s="11">
        <v>16</v>
      </c>
      <c r="B15" s="1" t="s">
        <v>41</v>
      </c>
      <c r="C15" s="1" t="s">
        <v>62</v>
      </c>
      <c r="D15" s="13" t="s">
        <v>673</v>
      </c>
      <c r="E15" s="13" t="s">
        <v>674</v>
      </c>
      <c r="F15" s="13" t="s">
        <v>426</v>
      </c>
      <c r="G15" s="8" t="s">
        <v>406</v>
      </c>
    </row>
    <row r="16" spans="1:9" ht="19.95" customHeight="1" x14ac:dyDescent="0.25">
      <c r="A16" s="11">
        <v>17</v>
      </c>
      <c r="B16" s="1" t="s">
        <v>41</v>
      </c>
      <c r="C16" s="1" t="s">
        <v>65</v>
      </c>
      <c r="D16" s="13" t="s">
        <v>454</v>
      </c>
      <c r="E16" s="13" t="s">
        <v>675</v>
      </c>
      <c r="F16" s="13" t="s">
        <v>426</v>
      </c>
      <c r="G16" s="8" t="s">
        <v>406</v>
      </c>
    </row>
    <row r="17" spans="1:7" ht="19.95" customHeight="1" x14ac:dyDescent="0.25">
      <c r="A17" s="11">
        <v>18</v>
      </c>
      <c r="B17" s="1" t="s">
        <v>41</v>
      </c>
      <c r="C17" s="1" t="s">
        <v>345</v>
      </c>
      <c r="D17" s="13" t="s">
        <v>491</v>
      </c>
      <c r="E17" s="13" t="s">
        <v>676</v>
      </c>
      <c r="F17" s="13" t="s">
        <v>426</v>
      </c>
      <c r="G17" s="8" t="s">
        <v>406</v>
      </c>
    </row>
    <row r="18" spans="1:7" ht="19.95" customHeight="1" x14ac:dyDescent="0.25">
      <c r="A18" s="11">
        <v>19</v>
      </c>
      <c r="B18" s="8" t="s">
        <v>421</v>
      </c>
      <c r="C18" s="8" t="s">
        <v>420</v>
      </c>
      <c r="D18" s="13" t="s">
        <v>568</v>
      </c>
      <c r="E18" s="13" t="s">
        <v>677</v>
      </c>
      <c r="F18" s="13" t="s">
        <v>426</v>
      </c>
      <c r="G18" s="8" t="s">
        <v>406</v>
      </c>
    </row>
    <row r="19" spans="1:7" ht="19.95" customHeight="1" x14ac:dyDescent="0.25">
      <c r="A19" s="11">
        <v>20</v>
      </c>
      <c r="B19" s="8" t="s">
        <v>421</v>
      </c>
      <c r="C19" s="1" t="s">
        <v>127</v>
      </c>
      <c r="D19" s="13" t="s">
        <v>456</v>
      </c>
      <c r="E19" s="13" t="s">
        <v>678</v>
      </c>
      <c r="F19" s="13" t="s">
        <v>426</v>
      </c>
      <c r="G19" s="8" t="s">
        <v>406</v>
      </c>
    </row>
  </sheetData>
  <autoFilter ref="B1:G19"/>
  <sortState ref="A2:K19">
    <sortCondition ref="B2"/>
  </sortState>
  <phoneticPr fontId="1" type="noConversion"/>
  <pageMargins left="0.5" right="0.5" top="1" bottom="1" header="0.5" footer="0.5"/>
  <pageSetup paperSize="9" orientation="portrait" useFirstPageNumber="1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20"/>
  <dimension ref="A1:I20"/>
  <sheetViews>
    <sheetView zoomScaleNormal="100" workbookViewId="0">
      <pane ySplit="1" topLeftCell="A2" activePane="bottomLeft" state="frozen"/>
      <selection pane="bottomLeft" activeCell="H13" sqref="H13"/>
    </sheetView>
  </sheetViews>
  <sheetFormatPr defaultRowHeight="13.2" x14ac:dyDescent="0.25"/>
  <cols>
    <col min="1" max="1" width="5.33203125" bestFit="1" customWidth="1"/>
    <col min="2" max="2" width="23.5546875" style="7" bestFit="1" customWidth="1"/>
    <col min="3" max="3" width="13.33203125" style="7" bestFit="1" customWidth="1"/>
    <col min="4" max="5" width="5.6640625" style="7" bestFit="1" customWidth="1"/>
    <col min="6" max="6" width="10.21875" style="7" bestFit="1" customWidth="1"/>
    <col min="7" max="7" width="19.33203125" style="7" bestFit="1" customWidth="1"/>
    <col min="8" max="8" width="19.33203125" bestFit="1" customWidth="1"/>
    <col min="9" max="9" width="3.5546875" bestFit="1" customWidth="1"/>
  </cols>
  <sheetData>
    <row r="1" spans="1:9" ht="19.95" customHeight="1" x14ac:dyDescent="0.25">
      <c r="A1" s="6" t="s">
        <v>417</v>
      </c>
      <c r="B1" s="6" t="s">
        <v>1</v>
      </c>
      <c r="C1" s="6" t="s">
        <v>2</v>
      </c>
      <c r="D1" s="12" t="s">
        <v>422</v>
      </c>
      <c r="E1" s="12" t="s">
        <v>423</v>
      </c>
      <c r="F1" s="12" t="s">
        <v>424</v>
      </c>
      <c r="G1" s="6" t="s">
        <v>384</v>
      </c>
      <c r="H1" s="8" t="s">
        <v>407</v>
      </c>
      <c r="I1" s="4">
        <f>COUNTIFS($G$2:$G$15,"國小高年級男子銳劍")</f>
        <v>14</v>
      </c>
    </row>
    <row r="2" spans="1:9" ht="19.95" customHeight="1" x14ac:dyDescent="0.25">
      <c r="A2" s="11">
        <v>1</v>
      </c>
      <c r="B2" s="1" t="s">
        <v>346</v>
      </c>
      <c r="C2" s="1" t="s">
        <v>347</v>
      </c>
      <c r="D2" s="13" t="s">
        <v>458</v>
      </c>
      <c r="E2" s="13" t="s">
        <v>679</v>
      </c>
      <c r="F2" s="13" t="s">
        <v>426</v>
      </c>
      <c r="G2" s="8" t="s">
        <v>407</v>
      </c>
    </row>
    <row r="3" spans="1:9" ht="19.95" customHeight="1" x14ac:dyDescent="0.25">
      <c r="A3" s="11">
        <v>2</v>
      </c>
      <c r="B3" s="1" t="s">
        <v>10</v>
      </c>
      <c r="C3" s="1" t="s">
        <v>331</v>
      </c>
      <c r="D3" s="13" t="s">
        <v>500</v>
      </c>
      <c r="E3" s="13" t="s">
        <v>680</v>
      </c>
      <c r="F3" s="13" t="s">
        <v>426</v>
      </c>
      <c r="G3" s="8" t="s">
        <v>407</v>
      </c>
    </row>
    <row r="4" spans="1:9" ht="19.95" customHeight="1" x14ac:dyDescent="0.25">
      <c r="A4" s="11">
        <v>3</v>
      </c>
      <c r="B4" s="1" t="s">
        <v>10</v>
      </c>
      <c r="C4" s="1" t="s">
        <v>11</v>
      </c>
      <c r="D4" s="13" t="s">
        <v>454</v>
      </c>
      <c r="E4" s="13" t="s">
        <v>681</v>
      </c>
      <c r="F4" s="13" t="s">
        <v>426</v>
      </c>
      <c r="G4" s="8" t="s">
        <v>407</v>
      </c>
    </row>
    <row r="5" spans="1:9" ht="19.95" customHeight="1" x14ac:dyDescent="0.25">
      <c r="A5" s="11">
        <v>4</v>
      </c>
      <c r="B5" s="1" t="s">
        <v>10</v>
      </c>
      <c r="C5" s="1" t="s">
        <v>13</v>
      </c>
      <c r="D5" s="13" t="s">
        <v>471</v>
      </c>
      <c r="E5" s="13" t="s">
        <v>682</v>
      </c>
      <c r="F5" s="13" t="s">
        <v>426</v>
      </c>
      <c r="G5" s="8" t="s">
        <v>407</v>
      </c>
    </row>
    <row r="6" spans="1:9" ht="19.95" customHeight="1" x14ac:dyDescent="0.25">
      <c r="A6" s="11">
        <v>5</v>
      </c>
      <c r="B6" s="1" t="s">
        <v>10</v>
      </c>
      <c r="C6" s="1" t="s">
        <v>117</v>
      </c>
      <c r="D6" s="13" t="s">
        <v>564</v>
      </c>
      <c r="E6" s="13" t="s">
        <v>683</v>
      </c>
      <c r="F6" s="13" t="s">
        <v>426</v>
      </c>
      <c r="G6" s="8" t="s">
        <v>407</v>
      </c>
    </row>
    <row r="7" spans="1:9" ht="19.95" customHeight="1" x14ac:dyDescent="0.25">
      <c r="A7" s="11">
        <v>6</v>
      </c>
      <c r="B7" s="1" t="s">
        <v>146</v>
      </c>
      <c r="C7" s="1" t="s">
        <v>154</v>
      </c>
      <c r="D7" s="13" t="s">
        <v>474</v>
      </c>
      <c r="E7" s="13" t="s">
        <v>684</v>
      </c>
      <c r="F7" s="13" t="s">
        <v>426</v>
      </c>
      <c r="G7" s="8" t="s">
        <v>407</v>
      </c>
    </row>
    <row r="8" spans="1:9" ht="19.95" customHeight="1" x14ac:dyDescent="0.25">
      <c r="A8" s="11">
        <v>7</v>
      </c>
      <c r="B8" s="1" t="s">
        <v>146</v>
      </c>
      <c r="C8" s="1" t="s">
        <v>155</v>
      </c>
      <c r="D8" s="13" t="s">
        <v>471</v>
      </c>
      <c r="E8" s="13" t="s">
        <v>685</v>
      </c>
      <c r="F8" s="13" t="s">
        <v>426</v>
      </c>
      <c r="G8" s="8" t="s">
        <v>407</v>
      </c>
    </row>
    <row r="9" spans="1:9" ht="19.95" customHeight="1" x14ac:dyDescent="0.25">
      <c r="A9" s="11">
        <v>8</v>
      </c>
      <c r="B9" s="1" t="s">
        <v>146</v>
      </c>
      <c r="C9" s="1" t="s">
        <v>156</v>
      </c>
      <c r="D9" s="13" t="s">
        <v>516</v>
      </c>
      <c r="E9" s="13" t="s">
        <v>686</v>
      </c>
      <c r="F9" s="13" t="s">
        <v>426</v>
      </c>
      <c r="G9" s="8" t="s">
        <v>407</v>
      </c>
    </row>
    <row r="10" spans="1:9" ht="19.95" customHeight="1" x14ac:dyDescent="0.25">
      <c r="A10" s="11">
        <v>9</v>
      </c>
      <c r="B10" s="1" t="s">
        <v>146</v>
      </c>
      <c r="C10" s="1" t="s">
        <v>157</v>
      </c>
      <c r="D10" s="13" t="s">
        <v>450</v>
      </c>
      <c r="E10" s="13" t="s">
        <v>687</v>
      </c>
      <c r="F10" s="13" t="s">
        <v>426</v>
      </c>
      <c r="G10" s="8" t="s">
        <v>407</v>
      </c>
    </row>
    <row r="11" spans="1:9" ht="19.95" customHeight="1" x14ac:dyDescent="0.25">
      <c r="A11" s="11">
        <v>10</v>
      </c>
      <c r="B11" s="1" t="s">
        <v>146</v>
      </c>
      <c r="C11" s="1" t="s">
        <v>376</v>
      </c>
      <c r="D11" s="13" t="s">
        <v>546</v>
      </c>
      <c r="E11" s="13" t="s">
        <v>688</v>
      </c>
      <c r="F11" s="13" t="s">
        <v>426</v>
      </c>
      <c r="G11" s="8" t="s">
        <v>407</v>
      </c>
    </row>
    <row r="12" spans="1:9" ht="19.95" customHeight="1" x14ac:dyDescent="0.25">
      <c r="A12" s="11">
        <v>11</v>
      </c>
      <c r="B12" s="1" t="s">
        <v>68</v>
      </c>
      <c r="C12" s="1" t="s">
        <v>89</v>
      </c>
      <c r="D12" s="13" t="s">
        <v>653</v>
      </c>
      <c r="E12" s="13" t="s">
        <v>689</v>
      </c>
      <c r="F12" s="13" t="s">
        <v>426</v>
      </c>
      <c r="G12" s="8" t="s">
        <v>407</v>
      </c>
    </row>
    <row r="13" spans="1:9" ht="19.95" customHeight="1" x14ac:dyDescent="0.25">
      <c r="A13" s="11">
        <v>12</v>
      </c>
      <c r="B13" s="1" t="s">
        <v>221</v>
      </c>
      <c r="C13" s="1" t="s">
        <v>226</v>
      </c>
      <c r="D13" s="13" t="s">
        <v>474</v>
      </c>
      <c r="E13" s="13" t="s">
        <v>690</v>
      </c>
      <c r="F13" s="13" t="s">
        <v>426</v>
      </c>
      <c r="G13" s="8" t="s">
        <v>407</v>
      </c>
    </row>
    <row r="14" spans="1:9" ht="19.95" customHeight="1" x14ac:dyDescent="0.25">
      <c r="A14" s="11">
        <v>13</v>
      </c>
      <c r="B14" s="1" t="s">
        <v>221</v>
      </c>
      <c r="C14" s="1" t="s">
        <v>227</v>
      </c>
      <c r="D14" s="13" t="s">
        <v>491</v>
      </c>
      <c r="E14" s="13" t="s">
        <v>691</v>
      </c>
      <c r="F14" s="13" t="s">
        <v>426</v>
      </c>
      <c r="G14" s="8" t="s">
        <v>407</v>
      </c>
    </row>
    <row r="15" spans="1:9" ht="19.95" customHeight="1" x14ac:dyDescent="0.25">
      <c r="A15" s="11">
        <v>14</v>
      </c>
      <c r="B15" s="1" t="s">
        <v>221</v>
      </c>
      <c r="C15" s="1" t="s">
        <v>228</v>
      </c>
      <c r="D15" s="13" t="s">
        <v>450</v>
      </c>
      <c r="E15" s="13" t="s">
        <v>692</v>
      </c>
      <c r="F15" s="13" t="s">
        <v>426</v>
      </c>
      <c r="G15" s="8" t="s">
        <v>407</v>
      </c>
    </row>
    <row r="16" spans="1:9" x14ac:dyDescent="0.25">
      <c r="A16" s="11"/>
    </row>
    <row r="17" spans="1:1" x14ac:dyDescent="0.25">
      <c r="A17" s="11"/>
    </row>
    <row r="18" spans="1:1" x14ac:dyDescent="0.25">
      <c r="A18" s="11"/>
    </row>
    <row r="19" spans="1:1" x14ac:dyDescent="0.25">
      <c r="A19" s="11"/>
    </row>
    <row r="20" spans="1:1" x14ac:dyDescent="0.25">
      <c r="A20" s="11"/>
    </row>
  </sheetData>
  <autoFilter ref="B1:G15"/>
  <sortState ref="A2:K16">
    <sortCondition ref="B2"/>
  </sortState>
  <phoneticPr fontId="1" type="noConversion"/>
  <pageMargins left="0.5" right="0.5" top="1" bottom="1" header="0.5" footer="0.5"/>
  <pageSetup paperSize="9" orientation="portrait" useFirstPageNumber="1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21"/>
  <dimension ref="A1:I18"/>
  <sheetViews>
    <sheetView zoomScaleNormal="100" workbookViewId="0">
      <pane ySplit="1" topLeftCell="A2" activePane="bottomLeft" state="frozen"/>
      <selection pane="bottomLeft" activeCell="F12" sqref="F12"/>
    </sheetView>
  </sheetViews>
  <sheetFormatPr defaultRowHeight="13.2" x14ac:dyDescent="0.25"/>
  <cols>
    <col min="1" max="1" width="5.33203125" bestFit="1" customWidth="1"/>
    <col min="2" max="2" width="33.88671875" style="7" bestFit="1" customWidth="1"/>
    <col min="3" max="3" width="13.33203125" style="7" bestFit="1" customWidth="1"/>
    <col min="4" max="5" width="5.6640625" style="7" bestFit="1" customWidth="1"/>
    <col min="6" max="6" width="10.21875" style="7" bestFit="1" customWidth="1"/>
    <col min="7" max="7" width="19.33203125" style="7" bestFit="1" customWidth="1"/>
    <col min="8" max="8" width="19.33203125" bestFit="1" customWidth="1"/>
    <col min="9" max="9" width="3.5546875" bestFit="1" customWidth="1"/>
  </cols>
  <sheetData>
    <row r="1" spans="1:9" ht="19.95" customHeight="1" x14ac:dyDescent="0.25">
      <c r="A1" s="6" t="s">
        <v>417</v>
      </c>
      <c r="B1" s="6" t="s">
        <v>1</v>
      </c>
      <c r="C1" s="6" t="s">
        <v>2</v>
      </c>
      <c r="D1" s="12" t="s">
        <v>422</v>
      </c>
      <c r="E1" s="12" t="s">
        <v>423</v>
      </c>
      <c r="F1" s="12" t="s">
        <v>424</v>
      </c>
      <c r="G1" s="6" t="s">
        <v>384</v>
      </c>
      <c r="H1" s="8" t="s">
        <v>408</v>
      </c>
      <c r="I1" s="4">
        <f>COUNTIFS($G$2:$G$18,"國小高年級男子軍刀")</f>
        <v>17</v>
      </c>
    </row>
    <row r="2" spans="1:9" ht="19.95" customHeight="1" x14ac:dyDescent="0.25">
      <c r="A2" s="11">
        <v>1</v>
      </c>
      <c r="B2" s="1" t="s">
        <v>246</v>
      </c>
      <c r="C2" s="1" t="s">
        <v>259</v>
      </c>
      <c r="D2" s="13" t="s">
        <v>525</v>
      </c>
      <c r="E2" s="13" t="s">
        <v>693</v>
      </c>
      <c r="F2" s="13" t="s">
        <v>426</v>
      </c>
      <c r="G2" s="8" t="s">
        <v>408</v>
      </c>
    </row>
    <row r="3" spans="1:9" ht="19.95" customHeight="1" x14ac:dyDescent="0.25">
      <c r="A3" s="11">
        <v>2</v>
      </c>
      <c r="B3" s="1" t="s">
        <v>329</v>
      </c>
      <c r="C3" s="1" t="s">
        <v>330</v>
      </c>
      <c r="D3" s="13" t="s">
        <v>500</v>
      </c>
      <c r="E3" s="13" t="s">
        <v>694</v>
      </c>
      <c r="F3" s="13" t="s">
        <v>426</v>
      </c>
      <c r="G3" s="8" t="s">
        <v>408</v>
      </c>
    </row>
    <row r="4" spans="1:9" ht="19.95" customHeight="1" x14ac:dyDescent="0.25">
      <c r="A4" s="11">
        <v>3</v>
      </c>
      <c r="B4" s="1" t="s">
        <v>370</v>
      </c>
      <c r="C4" s="1" t="s">
        <v>371</v>
      </c>
      <c r="D4" s="13" t="s">
        <v>653</v>
      </c>
      <c r="E4" s="13" t="s">
        <v>695</v>
      </c>
      <c r="F4" s="13" t="s">
        <v>426</v>
      </c>
      <c r="G4" s="8" t="s">
        <v>408</v>
      </c>
    </row>
    <row r="5" spans="1:9" ht="19.95" customHeight="1" x14ac:dyDescent="0.25">
      <c r="A5" s="11">
        <v>4</v>
      </c>
      <c r="B5" s="1" t="s">
        <v>128</v>
      </c>
      <c r="C5" s="1" t="s">
        <v>131</v>
      </c>
      <c r="D5" s="13" t="s">
        <v>500</v>
      </c>
      <c r="E5" s="13" t="s">
        <v>696</v>
      </c>
      <c r="F5" s="13" t="s">
        <v>426</v>
      </c>
      <c r="G5" s="8" t="s">
        <v>408</v>
      </c>
    </row>
    <row r="6" spans="1:9" ht="19.95" customHeight="1" x14ac:dyDescent="0.25">
      <c r="A6" s="11">
        <v>5</v>
      </c>
      <c r="B6" s="1" t="s">
        <v>128</v>
      </c>
      <c r="C6" s="1" t="s">
        <v>132</v>
      </c>
      <c r="D6" s="13" t="s">
        <v>450</v>
      </c>
      <c r="E6" s="13" t="s">
        <v>697</v>
      </c>
      <c r="F6" s="13" t="s">
        <v>426</v>
      </c>
      <c r="G6" s="8" t="s">
        <v>408</v>
      </c>
    </row>
    <row r="7" spans="1:9" ht="19.95" customHeight="1" x14ac:dyDescent="0.25">
      <c r="A7" s="11">
        <v>6</v>
      </c>
      <c r="B7" s="1" t="s">
        <v>128</v>
      </c>
      <c r="C7" s="1" t="s">
        <v>133</v>
      </c>
      <c r="D7" s="13" t="s">
        <v>458</v>
      </c>
      <c r="E7" s="13" t="s">
        <v>698</v>
      </c>
      <c r="F7" s="13" t="s">
        <v>426</v>
      </c>
      <c r="G7" s="8" t="s">
        <v>408</v>
      </c>
    </row>
    <row r="8" spans="1:9" ht="19.95" customHeight="1" x14ac:dyDescent="0.25">
      <c r="A8" s="11">
        <v>7</v>
      </c>
      <c r="B8" s="1" t="s">
        <v>128</v>
      </c>
      <c r="C8" s="1" t="s">
        <v>135</v>
      </c>
      <c r="D8" s="13" t="s">
        <v>463</v>
      </c>
      <c r="E8" s="13" t="s">
        <v>699</v>
      </c>
      <c r="F8" s="13" t="s">
        <v>426</v>
      </c>
      <c r="G8" s="8" t="s">
        <v>408</v>
      </c>
    </row>
    <row r="9" spans="1:9" ht="19.95" customHeight="1" x14ac:dyDescent="0.25">
      <c r="A9" s="11">
        <v>8</v>
      </c>
      <c r="B9" s="1" t="s">
        <v>128</v>
      </c>
      <c r="C9" s="1" t="s">
        <v>136</v>
      </c>
      <c r="D9" s="13" t="s">
        <v>498</v>
      </c>
      <c r="E9" s="13" t="s">
        <v>700</v>
      </c>
      <c r="F9" s="13" t="s">
        <v>426</v>
      </c>
      <c r="G9" s="8" t="s">
        <v>408</v>
      </c>
    </row>
    <row r="10" spans="1:9" ht="19.95" customHeight="1" x14ac:dyDescent="0.25">
      <c r="A10" s="11">
        <v>9</v>
      </c>
      <c r="B10" s="1" t="s">
        <v>128</v>
      </c>
      <c r="C10" s="1" t="s">
        <v>137</v>
      </c>
      <c r="D10" s="13" t="s">
        <v>450</v>
      </c>
      <c r="E10" s="13" t="s">
        <v>701</v>
      </c>
      <c r="F10" s="13" t="s">
        <v>426</v>
      </c>
      <c r="G10" s="8" t="s">
        <v>408</v>
      </c>
    </row>
    <row r="11" spans="1:9" ht="19.95" customHeight="1" x14ac:dyDescent="0.25">
      <c r="A11" s="11">
        <v>10</v>
      </c>
      <c r="B11" s="1" t="s">
        <v>269</v>
      </c>
      <c r="C11" s="1" t="s">
        <v>285</v>
      </c>
      <c r="D11" s="13" t="s">
        <v>559</v>
      </c>
      <c r="E11" s="13" t="s">
        <v>702</v>
      </c>
      <c r="F11" s="13" t="s">
        <v>426</v>
      </c>
      <c r="G11" s="8" t="s">
        <v>408</v>
      </c>
    </row>
    <row r="12" spans="1:9" ht="19.95" customHeight="1" x14ac:dyDescent="0.25">
      <c r="A12" s="11">
        <v>11</v>
      </c>
      <c r="B12" s="1" t="s">
        <v>269</v>
      </c>
      <c r="C12" s="1" t="s">
        <v>286</v>
      </c>
      <c r="D12" s="13" t="s">
        <v>450</v>
      </c>
      <c r="E12" s="13" t="s">
        <v>703</v>
      </c>
      <c r="F12" s="13" t="s">
        <v>426</v>
      </c>
      <c r="G12" s="8" t="s">
        <v>408</v>
      </c>
    </row>
    <row r="13" spans="1:9" ht="19.95" customHeight="1" x14ac:dyDescent="0.25">
      <c r="A13" s="11">
        <v>12</v>
      </c>
      <c r="B13" s="1" t="s">
        <v>269</v>
      </c>
      <c r="C13" s="1" t="s">
        <v>287</v>
      </c>
      <c r="D13" s="13" t="s">
        <v>704</v>
      </c>
      <c r="E13" s="13" t="s">
        <v>705</v>
      </c>
      <c r="F13" s="13" t="s">
        <v>426</v>
      </c>
      <c r="G13" s="8" t="s">
        <v>408</v>
      </c>
    </row>
    <row r="14" spans="1:9" ht="19.95" customHeight="1" x14ac:dyDescent="0.25">
      <c r="A14" s="11">
        <v>13</v>
      </c>
      <c r="B14" s="1" t="s">
        <v>269</v>
      </c>
      <c r="C14" s="1" t="s">
        <v>288</v>
      </c>
      <c r="D14" s="13" t="s">
        <v>599</v>
      </c>
      <c r="E14" s="13" t="s">
        <v>706</v>
      </c>
      <c r="F14" s="13" t="s">
        <v>426</v>
      </c>
      <c r="G14" s="8" t="s">
        <v>408</v>
      </c>
    </row>
    <row r="15" spans="1:9" ht="19.95" customHeight="1" x14ac:dyDescent="0.25">
      <c r="A15" s="11">
        <v>14</v>
      </c>
      <c r="B15" s="1" t="s">
        <v>269</v>
      </c>
      <c r="C15" s="1" t="s">
        <v>289</v>
      </c>
      <c r="D15" s="13" t="s">
        <v>452</v>
      </c>
      <c r="E15" s="13" t="s">
        <v>707</v>
      </c>
      <c r="F15" s="13" t="s">
        <v>426</v>
      </c>
      <c r="G15" s="8" t="s">
        <v>408</v>
      </c>
    </row>
    <row r="16" spans="1:9" ht="19.95" customHeight="1" x14ac:dyDescent="0.25">
      <c r="A16" s="11">
        <v>15</v>
      </c>
      <c r="B16" s="1" t="s">
        <v>269</v>
      </c>
      <c r="C16" s="1" t="s">
        <v>290</v>
      </c>
      <c r="D16" s="13" t="s">
        <v>564</v>
      </c>
      <c r="E16" s="13" t="s">
        <v>708</v>
      </c>
      <c r="F16" s="13" t="s">
        <v>426</v>
      </c>
      <c r="G16" s="8" t="s">
        <v>408</v>
      </c>
    </row>
    <row r="17" spans="1:7" ht="19.95" customHeight="1" x14ac:dyDescent="0.25">
      <c r="A17" s="11">
        <v>16</v>
      </c>
      <c r="B17" s="1" t="s">
        <v>269</v>
      </c>
      <c r="C17" s="1" t="s">
        <v>295</v>
      </c>
      <c r="D17" s="13" t="s">
        <v>471</v>
      </c>
      <c r="E17" s="13" t="s">
        <v>709</v>
      </c>
      <c r="F17" s="13" t="s">
        <v>426</v>
      </c>
      <c r="G17" s="8" t="s">
        <v>408</v>
      </c>
    </row>
    <row r="18" spans="1:7" ht="19.95" customHeight="1" x14ac:dyDescent="0.25">
      <c r="A18" s="11">
        <v>17</v>
      </c>
      <c r="B18" s="1" t="s">
        <v>269</v>
      </c>
      <c r="C18" s="1" t="s">
        <v>296</v>
      </c>
      <c r="D18" s="13" t="s">
        <v>500</v>
      </c>
      <c r="E18" s="13" t="s">
        <v>710</v>
      </c>
      <c r="F18" s="13" t="s">
        <v>426</v>
      </c>
      <c r="G18" s="8" t="s">
        <v>408</v>
      </c>
    </row>
  </sheetData>
  <autoFilter ref="B1:G18"/>
  <sortState ref="A2:K18">
    <sortCondition ref="B2"/>
  </sortState>
  <phoneticPr fontId="1" type="noConversion"/>
  <pageMargins left="0.5" right="0.5" top="1" bottom="1" header="0.5" footer="0.5"/>
  <pageSetup paperSize="9" orientation="portrait" useFirstPageNumber="1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22"/>
  <dimension ref="A1:I18"/>
  <sheetViews>
    <sheetView zoomScaleNormal="100" workbookViewId="0">
      <pane ySplit="1" topLeftCell="A2" activePane="bottomLeft" state="frozen"/>
      <selection pane="bottomLeft" activeCell="H1" sqref="H1:I1048576"/>
    </sheetView>
  </sheetViews>
  <sheetFormatPr defaultRowHeight="13.2" x14ac:dyDescent="0.25"/>
  <cols>
    <col min="1" max="1" width="5.33203125" bestFit="1" customWidth="1"/>
    <col min="2" max="2" width="27.6640625" style="7" bestFit="1" customWidth="1"/>
    <col min="3" max="3" width="13.33203125" style="7" bestFit="1" customWidth="1"/>
    <col min="4" max="5" width="5.6640625" style="7" bestFit="1" customWidth="1"/>
    <col min="6" max="6" width="10.21875" style="7" bestFit="1" customWidth="1"/>
    <col min="7" max="7" width="19.33203125" style="7" bestFit="1" customWidth="1"/>
    <col min="8" max="8" width="19.33203125" bestFit="1" customWidth="1"/>
    <col min="9" max="9" width="3.5546875" bestFit="1" customWidth="1"/>
  </cols>
  <sheetData>
    <row r="1" spans="1:9" ht="19.95" customHeight="1" x14ac:dyDescent="0.25">
      <c r="A1" s="6" t="s">
        <v>417</v>
      </c>
      <c r="B1" s="6" t="s">
        <v>1</v>
      </c>
      <c r="C1" s="6" t="s">
        <v>2</v>
      </c>
      <c r="D1" s="12" t="s">
        <v>422</v>
      </c>
      <c r="E1" s="12" t="s">
        <v>423</v>
      </c>
      <c r="F1" s="12" t="s">
        <v>424</v>
      </c>
      <c r="G1" s="6" t="s">
        <v>384</v>
      </c>
      <c r="H1" s="8" t="s">
        <v>389</v>
      </c>
      <c r="I1" s="4">
        <f>COUNTIFS($G$2:$G$12,"國小中年級女子鈍劍")</f>
        <v>11</v>
      </c>
    </row>
    <row r="2" spans="1:9" ht="19.95" customHeight="1" x14ac:dyDescent="0.25">
      <c r="A2" s="11">
        <v>1</v>
      </c>
      <c r="B2" s="1" t="s">
        <v>246</v>
      </c>
      <c r="C2" s="1" t="s">
        <v>257</v>
      </c>
      <c r="D2" s="13" t="s">
        <v>463</v>
      </c>
      <c r="E2" s="13" t="s">
        <v>711</v>
      </c>
      <c r="F2" s="13" t="s">
        <v>425</v>
      </c>
      <c r="G2" s="1" t="s">
        <v>389</v>
      </c>
    </row>
    <row r="3" spans="1:9" ht="19.95" customHeight="1" x14ac:dyDescent="0.25">
      <c r="A3" s="11">
        <v>2</v>
      </c>
      <c r="B3" s="1" t="s">
        <v>178</v>
      </c>
      <c r="C3" s="1" t="s">
        <v>187</v>
      </c>
      <c r="D3" s="13" t="s">
        <v>593</v>
      </c>
      <c r="E3" s="13" t="s">
        <v>712</v>
      </c>
      <c r="F3" s="13" t="s">
        <v>425</v>
      </c>
      <c r="G3" s="1" t="s">
        <v>389</v>
      </c>
    </row>
    <row r="4" spans="1:9" ht="19.95" customHeight="1" x14ac:dyDescent="0.25">
      <c r="A4" s="11">
        <v>3</v>
      </c>
      <c r="B4" s="1" t="s">
        <v>178</v>
      </c>
      <c r="C4" s="1" t="s">
        <v>205</v>
      </c>
      <c r="D4" s="13" t="s">
        <v>713</v>
      </c>
      <c r="E4" s="13" t="s">
        <v>714</v>
      </c>
      <c r="F4" s="13" t="s">
        <v>425</v>
      </c>
      <c r="G4" s="1" t="s">
        <v>389</v>
      </c>
    </row>
    <row r="5" spans="1:9" ht="19.95" customHeight="1" x14ac:dyDescent="0.25">
      <c r="A5" s="11">
        <v>4</v>
      </c>
      <c r="B5" s="1" t="s">
        <v>178</v>
      </c>
      <c r="C5" s="1" t="s">
        <v>209</v>
      </c>
      <c r="D5" s="13" t="s">
        <v>466</v>
      </c>
      <c r="E5" s="13" t="s">
        <v>715</v>
      </c>
      <c r="F5" s="13" t="s">
        <v>425</v>
      </c>
      <c r="G5" s="1" t="s">
        <v>389</v>
      </c>
    </row>
    <row r="6" spans="1:9" ht="19.95" customHeight="1" x14ac:dyDescent="0.25">
      <c r="A6" s="11">
        <v>5</v>
      </c>
      <c r="B6" s="1" t="s">
        <v>353</v>
      </c>
      <c r="C6" s="1" t="s">
        <v>354</v>
      </c>
      <c r="D6" s="13" t="s">
        <v>498</v>
      </c>
      <c r="E6" s="13" t="s">
        <v>716</v>
      </c>
      <c r="F6" s="13" t="s">
        <v>425</v>
      </c>
      <c r="G6" s="1" t="s">
        <v>389</v>
      </c>
    </row>
    <row r="7" spans="1:9" ht="19.95" customHeight="1" x14ac:dyDescent="0.25">
      <c r="A7" s="11">
        <v>6</v>
      </c>
      <c r="B7" s="1" t="s">
        <v>41</v>
      </c>
      <c r="C7" s="1" t="s">
        <v>48</v>
      </c>
      <c r="D7" s="13" t="s">
        <v>450</v>
      </c>
      <c r="E7" s="13" t="s">
        <v>717</v>
      </c>
      <c r="F7" s="13" t="s">
        <v>425</v>
      </c>
      <c r="G7" s="1" t="s">
        <v>389</v>
      </c>
    </row>
    <row r="8" spans="1:9" ht="19.95" customHeight="1" x14ac:dyDescent="0.25">
      <c r="A8" s="11">
        <v>7</v>
      </c>
      <c r="B8" s="1" t="s">
        <v>41</v>
      </c>
      <c r="C8" s="1" t="s">
        <v>49</v>
      </c>
      <c r="D8" s="13" t="s">
        <v>500</v>
      </c>
      <c r="E8" s="13" t="s">
        <v>718</v>
      </c>
      <c r="F8" s="13" t="s">
        <v>425</v>
      </c>
      <c r="G8" s="1" t="s">
        <v>389</v>
      </c>
    </row>
    <row r="9" spans="1:9" ht="19.95" customHeight="1" x14ac:dyDescent="0.25">
      <c r="A9" s="11">
        <v>8</v>
      </c>
      <c r="B9" s="1" t="s">
        <v>41</v>
      </c>
      <c r="C9" s="1" t="s">
        <v>52</v>
      </c>
      <c r="D9" s="13" t="s">
        <v>474</v>
      </c>
      <c r="E9" s="13" t="s">
        <v>719</v>
      </c>
      <c r="F9" s="13" t="s">
        <v>425</v>
      </c>
      <c r="G9" s="1" t="s">
        <v>389</v>
      </c>
    </row>
    <row r="10" spans="1:9" ht="19.95" customHeight="1" x14ac:dyDescent="0.25">
      <c r="A10" s="11">
        <v>9</v>
      </c>
      <c r="B10" s="1" t="s">
        <v>41</v>
      </c>
      <c r="C10" s="1" t="s">
        <v>53</v>
      </c>
      <c r="D10" s="13" t="s">
        <v>466</v>
      </c>
      <c r="E10" s="13" t="s">
        <v>720</v>
      </c>
      <c r="F10" s="13" t="s">
        <v>425</v>
      </c>
      <c r="G10" s="1" t="s">
        <v>389</v>
      </c>
    </row>
    <row r="11" spans="1:9" ht="19.95" customHeight="1" x14ac:dyDescent="0.25">
      <c r="A11" s="11">
        <v>10</v>
      </c>
      <c r="B11" s="1" t="s">
        <v>41</v>
      </c>
      <c r="C11" s="1" t="s">
        <v>59</v>
      </c>
      <c r="D11" s="13" t="s">
        <v>454</v>
      </c>
      <c r="E11" s="13" t="s">
        <v>721</v>
      </c>
      <c r="F11" s="13" t="s">
        <v>425</v>
      </c>
      <c r="G11" s="1" t="s">
        <v>389</v>
      </c>
    </row>
    <row r="12" spans="1:9" ht="19.95" customHeight="1" x14ac:dyDescent="0.25">
      <c r="A12" s="11">
        <v>11</v>
      </c>
      <c r="B12" s="1" t="s">
        <v>41</v>
      </c>
      <c r="C12" s="1" t="s">
        <v>61</v>
      </c>
      <c r="D12" s="13" t="s">
        <v>454</v>
      </c>
      <c r="E12" s="13" t="s">
        <v>722</v>
      </c>
      <c r="F12" s="13" t="s">
        <v>425</v>
      </c>
      <c r="G12" s="1" t="s">
        <v>389</v>
      </c>
    </row>
    <row r="13" spans="1:9" x14ac:dyDescent="0.25">
      <c r="A13" s="11"/>
    </row>
    <row r="14" spans="1:9" x14ac:dyDescent="0.25">
      <c r="A14" s="11"/>
    </row>
    <row r="15" spans="1:9" x14ac:dyDescent="0.25">
      <c r="A15" s="11"/>
    </row>
    <row r="16" spans="1:9" x14ac:dyDescent="0.25">
      <c r="A16" s="11"/>
    </row>
    <row r="17" spans="1:1" x14ac:dyDescent="0.25">
      <c r="A17" s="11"/>
    </row>
    <row r="18" spans="1:1" x14ac:dyDescent="0.25">
      <c r="A18" s="11"/>
    </row>
  </sheetData>
  <autoFilter ref="B1:G12"/>
  <sortState ref="A2:K12">
    <sortCondition ref="B2"/>
  </sortState>
  <phoneticPr fontId="1" type="noConversion"/>
  <pageMargins left="0.5" right="0.5" top="1" bottom="1" header="0.5" footer="0.5"/>
  <pageSetup paperSize="9" orientation="portrait" useFirstPageNumber="1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5"/>
  <dimension ref="A1:I21"/>
  <sheetViews>
    <sheetView zoomScaleNormal="100" workbookViewId="0">
      <pane ySplit="1" topLeftCell="A2" activePane="bottomLeft" state="frozen"/>
      <selection pane="bottomLeft" activeCell="B5" sqref="A1:I9"/>
    </sheetView>
  </sheetViews>
  <sheetFormatPr defaultRowHeight="13.2" x14ac:dyDescent="0.25"/>
  <cols>
    <col min="1" max="1" width="5.33203125" bestFit="1" customWidth="1"/>
    <col min="2" max="2" width="21.44140625" style="7" bestFit="1" customWidth="1"/>
    <col min="3" max="3" width="13.33203125" style="7" bestFit="1" customWidth="1"/>
    <col min="4" max="5" width="5.6640625" style="14" bestFit="1" customWidth="1"/>
    <col min="6" max="6" width="10.21875" style="14" bestFit="1" customWidth="1"/>
    <col min="7" max="7" width="13.109375" style="7" bestFit="1" customWidth="1"/>
    <col min="8" max="8" width="13.109375" bestFit="1" customWidth="1"/>
    <col min="9" max="9" width="2.5546875" bestFit="1" customWidth="1"/>
  </cols>
  <sheetData>
    <row r="1" spans="1:9" ht="19.95" customHeight="1" x14ac:dyDescent="0.25">
      <c r="A1" s="6" t="s">
        <v>417</v>
      </c>
      <c r="B1" s="6" t="s">
        <v>1</v>
      </c>
      <c r="C1" s="6" t="s">
        <v>2</v>
      </c>
      <c r="D1" s="12" t="s">
        <v>422</v>
      </c>
      <c r="E1" s="12" t="s">
        <v>423</v>
      </c>
      <c r="F1" s="12" t="s">
        <v>424</v>
      </c>
      <c r="G1" s="6" t="s">
        <v>384</v>
      </c>
      <c r="H1" s="8" t="s">
        <v>391</v>
      </c>
      <c r="I1" s="4">
        <f>COUNTIFS($G$2:$G$9,"高中女子銳劍")</f>
        <v>8</v>
      </c>
    </row>
    <row r="2" spans="1:9" ht="19.95" customHeight="1" x14ac:dyDescent="0.25">
      <c r="A2" s="11">
        <v>1</v>
      </c>
      <c r="B2" s="1" t="s">
        <v>357</v>
      </c>
      <c r="C2" s="1" t="s">
        <v>359</v>
      </c>
      <c r="D2" s="13" t="s">
        <v>450</v>
      </c>
      <c r="E2" s="13" t="s">
        <v>460</v>
      </c>
      <c r="F2" s="13" t="s">
        <v>425</v>
      </c>
      <c r="G2" s="1" t="s">
        <v>391</v>
      </c>
      <c r="H2" s="8"/>
      <c r="I2" s="4"/>
    </row>
    <row r="3" spans="1:9" ht="19.95" customHeight="1" x14ac:dyDescent="0.25">
      <c r="A3" s="11">
        <v>2</v>
      </c>
      <c r="B3" s="1" t="s">
        <v>357</v>
      </c>
      <c r="C3" s="1" t="s">
        <v>360</v>
      </c>
      <c r="D3" s="13" t="s">
        <v>450</v>
      </c>
      <c r="E3" s="13" t="s">
        <v>461</v>
      </c>
      <c r="F3" s="13" t="s">
        <v>425</v>
      </c>
      <c r="G3" s="1" t="s">
        <v>391</v>
      </c>
      <c r="H3" s="8"/>
      <c r="I3" s="4"/>
    </row>
    <row r="4" spans="1:9" ht="19.95" customHeight="1" x14ac:dyDescent="0.25">
      <c r="A4" s="11">
        <v>3</v>
      </c>
      <c r="B4" s="1" t="s">
        <v>146</v>
      </c>
      <c r="C4" s="1" t="s">
        <v>177</v>
      </c>
      <c r="D4" s="13" t="s">
        <v>454</v>
      </c>
      <c r="E4" s="13" t="s">
        <v>462</v>
      </c>
      <c r="F4" s="13" t="s">
        <v>425</v>
      </c>
      <c r="G4" s="1" t="s">
        <v>391</v>
      </c>
      <c r="H4" s="8"/>
      <c r="I4" s="4"/>
    </row>
    <row r="5" spans="1:9" ht="19.95" customHeight="1" x14ac:dyDescent="0.25">
      <c r="A5" s="11">
        <v>4</v>
      </c>
      <c r="B5" s="1" t="s">
        <v>303</v>
      </c>
      <c r="C5" s="1" t="s">
        <v>317</v>
      </c>
      <c r="D5" s="13" t="s">
        <v>463</v>
      </c>
      <c r="E5" s="13" t="s">
        <v>464</v>
      </c>
      <c r="F5" s="13" t="s">
        <v>425</v>
      </c>
      <c r="G5" s="1" t="s">
        <v>391</v>
      </c>
      <c r="H5" s="8"/>
      <c r="I5" s="4"/>
    </row>
    <row r="6" spans="1:9" ht="19.95" customHeight="1" x14ac:dyDescent="0.25">
      <c r="A6" s="11">
        <v>5</v>
      </c>
      <c r="B6" s="1" t="s">
        <v>303</v>
      </c>
      <c r="C6" s="1" t="s">
        <v>312</v>
      </c>
      <c r="D6" s="13" t="s">
        <v>450</v>
      </c>
      <c r="E6" s="13" t="s">
        <v>465</v>
      </c>
      <c r="F6" s="13" t="s">
        <v>425</v>
      </c>
      <c r="G6" s="1" t="s">
        <v>391</v>
      </c>
      <c r="H6" s="8"/>
      <c r="I6" s="4"/>
    </row>
    <row r="7" spans="1:9" ht="19.95" customHeight="1" x14ac:dyDescent="0.25">
      <c r="A7" s="11">
        <v>6</v>
      </c>
      <c r="B7" s="1" t="s">
        <v>221</v>
      </c>
      <c r="C7" s="1" t="s">
        <v>222</v>
      </c>
      <c r="D7" s="13" t="s">
        <v>466</v>
      </c>
      <c r="E7" s="13" t="s">
        <v>467</v>
      </c>
      <c r="F7" s="13" t="s">
        <v>425</v>
      </c>
      <c r="G7" s="1" t="s">
        <v>391</v>
      </c>
      <c r="H7" s="8"/>
      <c r="I7" s="4"/>
    </row>
    <row r="8" spans="1:9" ht="19.95" customHeight="1" x14ac:dyDescent="0.25">
      <c r="A8" s="11">
        <v>7</v>
      </c>
      <c r="B8" s="1" t="s">
        <v>221</v>
      </c>
      <c r="C8" s="1" t="s">
        <v>223</v>
      </c>
      <c r="D8" s="13" t="s">
        <v>450</v>
      </c>
      <c r="E8" s="13" t="s">
        <v>468</v>
      </c>
      <c r="F8" s="13" t="s">
        <v>425</v>
      </c>
      <c r="G8" s="1" t="s">
        <v>391</v>
      </c>
      <c r="H8" s="8"/>
      <c r="I8" s="4"/>
    </row>
    <row r="9" spans="1:9" s="2" customFormat="1" ht="19.95" customHeight="1" x14ac:dyDescent="0.25">
      <c r="A9" s="11">
        <v>8</v>
      </c>
      <c r="B9" s="1" t="s">
        <v>326</v>
      </c>
      <c r="C9" s="1" t="s">
        <v>327</v>
      </c>
      <c r="D9" s="13" t="s">
        <v>469</v>
      </c>
      <c r="E9" s="13" t="s">
        <v>470</v>
      </c>
      <c r="F9" s="13" t="s">
        <v>425</v>
      </c>
      <c r="G9" s="1" t="s">
        <v>391</v>
      </c>
      <c r="H9" s="8"/>
      <c r="I9" s="4"/>
    </row>
    <row r="10" spans="1:9" ht="19.95" customHeight="1" x14ac:dyDescent="0.25">
      <c r="B10" s="1"/>
      <c r="C10" s="1"/>
    </row>
    <row r="11" spans="1:9" ht="19.95" customHeight="1" x14ac:dyDescent="0.25">
      <c r="B11" s="1"/>
      <c r="C11" s="1"/>
    </row>
    <row r="12" spans="1:9" ht="19.95" customHeight="1" x14ac:dyDescent="0.25">
      <c r="B12" s="1"/>
      <c r="C12" s="1"/>
    </row>
    <row r="13" spans="1:9" ht="19.95" customHeight="1" x14ac:dyDescent="0.25">
      <c r="B13" s="1"/>
      <c r="C13" s="1"/>
    </row>
    <row r="14" spans="1:9" ht="19.95" customHeight="1" x14ac:dyDescent="0.25">
      <c r="B14" s="1"/>
      <c r="C14" s="1"/>
    </row>
    <row r="15" spans="1:9" ht="19.95" customHeight="1" x14ac:dyDescent="0.25">
      <c r="B15" s="1"/>
      <c r="C15" s="1"/>
    </row>
    <row r="16" spans="1:9" ht="19.95" customHeight="1" x14ac:dyDescent="0.25">
      <c r="B16" s="1"/>
      <c r="C16" s="1"/>
    </row>
    <row r="17" spans="2:3" ht="19.95" customHeight="1" x14ac:dyDescent="0.25">
      <c r="B17" s="1"/>
      <c r="C17" s="1"/>
    </row>
    <row r="18" spans="2:3" ht="19.95" customHeight="1" x14ac:dyDescent="0.25">
      <c r="B18" s="1"/>
      <c r="C18" s="1"/>
    </row>
    <row r="19" spans="2:3" ht="19.95" customHeight="1" x14ac:dyDescent="0.25">
      <c r="B19" s="1"/>
      <c r="C19" s="1"/>
    </row>
    <row r="20" spans="2:3" ht="19.95" customHeight="1" x14ac:dyDescent="0.25">
      <c r="B20" s="1"/>
      <c r="C20" s="1"/>
    </row>
    <row r="21" spans="2:3" ht="19.95" customHeight="1" x14ac:dyDescent="0.25">
      <c r="B21" s="1"/>
      <c r="C21" s="1"/>
    </row>
  </sheetData>
  <autoFilter ref="B1:G9"/>
  <sortState ref="A2:K9">
    <sortCondition ref="B2"/>
  </sortState>
  <phoneticPr fontId="1" type="noConversion"/>
  <pageMargins left="0.5" right="0.5" top="1" bottom="1" header="0.5" footer="0.5"/>
  <pageSetup paperSize="9" orientation="portrait" useFirstPageNumber="1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23"/>
  <dimension ref="A1:I36"/>
  <sheetViews>
    <sheetView zoomScaleNormal="100" workbookViewId="0">
      <pane ySplit="1" topLeftCell="A2" activePane="bottomLeft" state="frozen"/>
      <selection pane="bottomLeft" activeCell="G12" sqref="G12"/>
    </sheetView>
  </sheetViews>
  <sheetFormatPr defaultRowHeight="13.2" x14ac:dyDescent="0.25"/>
  <cols>
    <col min="1" max="1" width="5.33203125" bestFit="1" customWidth="1"/>
    <col min="2" max="2" width="23.5546875" style="7" bestFit="1" customWidth="1"/>
    <col min="3" max="3" width="13.33203125" style="7" bestFit="1" customWidth="1"/>
    <col min="4" max="5" width="5.6640625" style="7" bestFit="1" customWidth="1"/>
    <col min="6" max="6" width="10.21875" style="7" bestFit="1" customWidth="1"/>
    <col min="7" max="7" width="19.33203125" style="7" bestFit="1" customWidth="1"/>
    <col min="8" max="8" width="19.33203125" bestFit="1" customWidth="1"/>
    <col min="9" max="9" width="3.5546875" bestFit="1" customWidth="1"/>
  </cols>
  <sheetData>
    <row r="1" spans="1:9" ht="19.95" customHeight="1" x14ac:dyDescent="0.25">
      <c r="A1" s="6" t="s">
        <v>417</v>
      </c>
      <c r="B1" s="6" t="s">
        <v>1</v>
      </c>
      <c r="C1" s="6" t="s">
        <v>2</v>
      </c>
      <c r="D1" s="12" t="s">
        <v>422</v>
      </c>
      <c r="E1" s="12" t="s">
        <v>423</v>
      </c>
      <c r="F1" s="12" t="s">
        <v>424</v>
      </c>
      <c r="G1" s="6" t="s">
        <v>384</v>
      </c>
      <c r="H1" s="8" t="s">
        <v>390</v>
      </c>
      <c r="I1" s="4">
        <f>COUNTIFS($G$2:$G$14,"國小中年級女子銳劍")</f>
        <v>13</v>
      </c>
    </row>
    <row r="2" spans="1:9" ht="19.95" customHeight="1" x14ac:dyDescent="0.25">
      <c r="A2" s="11">
        <v>1</v>
      </c>
      <c r="B2" s="1" t="s">
        <v>366</v>
      </c>
      <c r="C2" s="1" t="s">
        <v>367</v>
      </c>
      <c r="D2" s="13" t="s">
        <v>500</v>
      </c>
      <c r="E2" s="13" t="s">
        <v>723</v>
      </c>
      <c r="F2" s="13" t="s">
        <v>425</v>
      </c>
      <c r="G2" s="1" t="s">
        <v>390</v>
      </c>
    </row>
    <row r="3" spans="1:9" ht="19.95" customHeight="1" x14ac:dyDescent="0.25">
      <c r="A3" s="11">
        <v>2</v>
      </c>
      <c r="B3" s="1" t="s">
        <v>10</v>
      </c>
      <c r="C3" s="1" t="s">
        <v>322</v>
      </c>
      <c r="D3" s="13" t="s">
        <v>454</v>
      </c>
      <c r="E3" s="13" t="s">
        <v>724</v>
      </c>
      <c r="F3" s="13" t="s">
        <v>425</v>
      </c>
      <c r="G3" s="1" t="s">
        <v>390</v>
      </c>
    </row>
    <row r="4" spans="1:9" ht="19.95" customHeight="1" x14ac:dyDescent="0.25">
      <c r="A4" s="11">
        <v>3</v>
      </c>
      <c r="B4" s="1" t="s">
        <v>10</v>
      </c>
      <c r="C4" s="1" t="s">
        <v>23</v>
      </c>
      <c r="D4" s="13" t="s">
        <v>546</v>
      </c>
      <c r="E4" s="13" t="s">
        <v>725</v>
      </c>
      <c r="F4" s="13" t="s">
        <v>425</v>
      </c>
      <c r="G4" s="1" t="s">
        <v>390</v>
      </c>
      <c r="H4" s="7"/>
    </row>
    <row r="5" spans="1:9" ht="19.95" customHeight="1" x14ac:dyDescent="0.25">
      <c r="A5" s="11">
        <v>4</v>
      </c>
      <c r="B5" s="1" t="s">
        <v>10</v>
      </c>
      <c r="C5" s="1" t="s">
        <v>25</v>
      </c>
      <c r="D5" s="13" t="s">
        <v>595</v>
      </c>
      <c r="E5" s="13" t="s">
        <v>726</v>
      </c>
      <c r="F5" s="13" t="s">
        <v>425</v>
      </c>
      <c r="G5" s="1" t="s">
        <v>390</v>
      </c>
      <c r="H5" s="7"/>
    </row>
    <row r="6" spans="1:9" ht="19.95" customHeight="1" x14ac:dyDescent="0.25">
      <c r="A6" s="11">
        <v>5</v>
      </c>
      <c r="B6" s="1" t="s">
        <v>10</v>
      </c>
      <c r="C6" s="1" t="s">
        <v>67</v>
      </c>
      <c r="D6" s="13" t="s">
        <v>572</v>
      </c>
      <c r="E6" s="13" t="s">
        <v>727</v>
      </c>
      <c r="F6" s="13" t="s">
        <v>425</v>
      </c>
      <c r="G6" s="1" t="s">
        <v>390</v>
      </c>
    </row>
    <row r="7" spans="1:9" ht="19.95" customHeight="1" x14ac:dyDescent="0.25">
      <c r="A7" s="11">
        <v>6</v>
      </c>
      <c r="B7" s="1" t="s">
        <v>68</v>
      </c>
      <c r="C7" s="1" t="s">
        <v>86</v>
      </c>
      <c r="D7" s="13" t="s">
        <v>458</v>
      </c>
      <c r="E7" s="13" t="s">
        <v>728</v>
      </c>
      <c r="F7" s="13" t="s">
        <v>425</v>
      </c>
      <c r="G7" s="1" t="s">
        <v>390</v>
      </c>
    </row>
    <row r="8" spans="1:9" ht="19.95" customHeight="1" x14ac:dyDescent="0.25">
      <c r="A8" s="11">
        <v>7</v>
      </c>
      <c r="B8" s="1" t="s">
        <v>68</v>
      </c>
      <c r="C8" s="1" t="s">
        <v>87</v>
      </c>
      <c r="D8" s="13" t="s">
        <v>632</v>
      </c>
      <c r="E8" s="13" t="s">
        <v>729</v>
      </c>
      <c r="F8" s="13" t="s">
        <v>425</v>
      </c>
      <c r="G8" s="1" t="s">
        <v>390</v>
      </c>
    </row>
    <row r="9" spans="1:9" ht="19.95" customHeight="1" x14ac:dyDescent="0.25">
      <c r="A9" s="11">
        <v>8</v>
      </c>
      <c r="B9" s="1" t="s">
        <v>68</v>
      </c>
      <c r="C9" s="1" t="s">
        <v>88</v>
      </c>
      <c r="D9" s="13" t="s">
        <v>568</v>
      </c>
      <c r="E9" s="13" t="s">
        <v>730</v>
      </c>
      <c r="F9" s="13" t="s">
        <v>425</v>
      </c>
      <c r="G9" s="1" t="s">
        <v>390</v>
      </c>
    </row>
    <row r="10" spans="1:9" ht="19.95" customHeight="1" x14ac:dyDescent="0.25">
      <c r="A10" s="11">
        <v>9</v>
      </c>
      <c r="B10" s="1" t="s">
        <v>221</v>
      </c>
      <c r="C10" s="1" t="s">
        <v>237</v>
      </c>
      <c r="D10" s="13" t="s">
        <v>500</v>
      </c>
      <c r="E10" s="13" t="s">
        <v>731</v>
      </c>
      <c r="F10" s="13" t="s">
        <v>425</v>
      </c>
      <c r="G10" s="1" t="s">
        <v>390</v>
      </c>
    </row>
    <row r="11" spans="1:9" ht="19.95" customHeight="1" x14ac:dyDescent="0.25">
      <c r="A11" s="11">
        <v>10</v>
      </c>
      <c r="B11" s="1" t="s">
        <v>221</v>
      </c>
      <c r="C11" s="1" t="s">
        <v>238</v>
      </c>
      <c r="D11" s="13" t="s">
        <v>546</v>
      </c>
      <c r="E11" s="13" t="s">
        <v>732</v>
      </c>
      <c r="F11" s="13" t="s">
        <v>425</v>
      </c>
      <c r="G11" s="1" t="s">
        <v>390</v>
      </c>
    </row>
    <row r="12" spans="1:9" ht="19.95" customHeight="1" x14ac:dyDescent="0.25">
      <c r="A12" s="11">
        <v>11</v>
      </c>
      <c r="B12" s="1" t="s">
        <v>221</v>
      </c>
      <c r="C12" s="1" t="s">
        <v>239</v>
      </c>
      <c r="D12" s="13" t="s">
        <v>474</v>
      </c>
      <c r="E12" s="13" t="s">
        <v>733</v>
      </c>
      <c r="F12" s="13" t="s">
        <v>425</v>
      </c>
      <c r="G12" s="1" t="s">
        <v>390</v>
      </c>
    </row>
    <row r="13" spans="1:9" ht="19.95" customHeight="1" x14ac:dyDescent="0.25">
      <c r="A13" s="11">
        <v>12</v>
      </c>
      <c r="B13" s="1" t="s">
        <v>221</v>
      </c>
      <c r="C13" s="1" t="s">
        <v>240</v>
      </c>
      <c r="D13" s="13" t="s">
        <v>471</v>
      </c>
      <c r="E13" s="13" t="s">
        <v>734</v>
      </c>
      <c r="F13" s="13" t="s">
        <v>425</v>
      </c>
      <c r="G13" s="1" t="s">
        <v>390</v>
      </c>
    </row>
    <row r="14" spans="1:9" ht="19.95" customHeight="1" x14ac:dyDescent="0.25">
      <c r="A14" s="11">
        <v>13</v>
      </c>
      <c r="B14" s="1" t="s">
        <v>221</v>
      </c>
      <c r="C14" s="1" t="s">
        <v>241</v>
      </c>
      <c r="D14" s="13" t="s">
        <v>471</v>
      </c>
      <c r="E14" s="13" t="s">
        <v>735</v>
      </c>
      <c r="F14" s="13" t="s">
        <v>425</v>
      </c>
      <c r="G14" s="1" t="s">
        <v>390</v>
      </c>
    </row>
    <row r="15" spans="1:9" ht="19.95" customHeight="1" x14ac:dyDescent="0.25">
      <c r="B15" s="1"/>
      <c r="C15" s="1"/>
      <c r="D15" s="1"/>
      <c r="E15" s="1"/>
      <c r="F15" s="1"/>
    </row>
    <row r="16" spans="1:9" ht="19.95" customHeight="1" x14ac:dyDescent="0.25">
      <c r="B16" s="1"/>
      <c r="C16" s="1"/>
      <c r="D16" s="1"/>
      <c r="E16" s="1"/>
      <c r="F16" s="1"/>
    </row>
    <row r="17" spans="2:6" ht="19.95" customHeight="1" x14ac:dyDescent="0.25">
      <c r="B17" s="1"/>
      <c r="C17" s="1"/>
      <c r="D17" s="1"/>
      <c r="E17" s="1"/>
      <c r="F17" s="1"/>
    </row>
    <row r="18" spans="2:6" ht="19.95" customHeight="1" x14ac:dyDescent="0.25">
      <c r="B18" s="1"/>
      <c r="C18" s="1"/>
      <c r="D18" s="1"/>
      <c r="E18" s="1"/>
      <c r="F18" s="1"/>
    </row>
    <row r="19" spans="2:6" ht="19.95" customHeight="1" x14ac:dyDescent="0.25">
      <c r="B19" s="1"/>
      <c r="C19" s="1"/>
      <c r="D19" s="1"/>
      <c r="E19" s="1"/>
      <c r="F19" s="1"/>
    </row>
    <row r="20" spans="2:6" ht="19.95" customHeight="1" x14ac:dyDescent="0.25">
      <c r="B20" s="1"/>
      <c r="C20" s="1"/>
      <c r="D20" s="1"/>
      <c r="E20" s="1"/>
      <c r="F20" s="1"/>
    </row>
    <row r="21" spans="2:6" ht="19.95" customHeight="1" x14ac:dyDescent="0.25">
      <c r="B21" s="1"/>
      <c r="C21" s="1"/>
      <c r="D21" s="1"/>
      <c r="E21" s="1"/>
      <c r="F21" s="1"/>
    </row>
    <row r="22" spans="2:6" ht="19.95" customHeight="1" x14ac:dyDescent="0.25">
      <c r="B22" s="1"/>
      <c r="C22" s="1"/>
      <c r="D22" s="1"/>
      <c r="E22" s="1"/>
      <c r="F22" s="1"/>
    </row>
    <row r="23" spans="2:6" ht="19.95" customHeight="1" x14ac:dyDescent="0.25">
      <c r="B23" s="1"/>
      <c r="C23" s="1"/>
      <c r="D23" s="1"/>
      <c r="E23" s="1"/>
      <c r="F23" s="1"/>
    </row>
    <row r="24" spans="2:6" ht="19.95" customHeight="1" x14ac:dyDescent="0.25">
      <c r="B24" s="1"/>
      <c r="C24" s="1"/>
      <c r="D24" s="1"/>
      <c r="E24" s="1"/>
      <c r="F24" s="1"/>
    </row>
    <row r="25" spans="2:6" ht="19.95" customHeight="1" x14ac:dyDescent="0.25">
      <c r="B25" s="1"/>
      <c r="C25" s="1"/>
      <c r="D25" s="1"/>
      <c r="E25" s="1"/>
      <c r="F25" s="1"/>
    </row>
    <row r="26" spans="2:6" ht="19.95" customHeight="1" x14ac:dyDescent="0.25">
      <c r="B26" s="1"/>
      <c r="C26" s="1"/>
      <c r="D26" s="1"/>
      <c r="E26" s="1"/>
      <c r="F26" s="1"/>
    </row>
    <row r="27" spans="2:6" ht="19.95" customHeight="1" x14ac:dyDescent="0.25">
      <c r="B27" s="1"/>
      <c r="C27" s="1"/>
      <c r="D27" s="1"/>
      <c r="E27" s="1"/>
      <c r="F27" s="1"/>
    </row>
    <row r="28" spans="2:6" ht="19.95" customHeight="1" x14ac:dyDescent="0.25">
      <c r="B28" s="1"/>
      <c r="C28" s="1"/>
      <c r="D28" s="1"/>
      <c r="E28" s="1"/>
      <c r="F28" s="1"/>
    </row>
    <row r="29" spans="2:6" ht="19.95" customHeight="1" x14ac:dyDescent="0.25">
      <c r="B29" s="1"/>
      <c r="C29" s="1"/>
      <c r="D29" s="1"/>
      <c r="E29" s="1"/>
      <c r="F29" s="1"/>
    </row>
    <row r="30" spans="2:6" ht="19.95" customHeight="1" x14ac:dyDescent="0.25">
      <c r="B30" s="1"/>
      <c r="C30" s="1"/>
      <c r="D30" s="1"/>
      <c r="E30" s="1"/>
      <c r="F30" s="1"/>
    </row>
    <row r="31" spans="2:6" ht="19.95" customHeight="1" x14ac:dyDescent="0.25">
      <c r="B31" s="1"/>
      <c r="C31" s="1"/>
      <c r="D31" s="1"/>
      <c r="E31" s="1"/>
      <c r="F31" s="1"/>
    </row>
    <row r="32" spans="2:6" ht="19.95" customHeight="1" x14ac:dyDescent="0.25">
      <c r="B32" s="1"/>
      <c r="C32" s="1"/>
      <c r="D32" s="1"/>
      <c r="E32" s="1"/>
      <c r="F32" s="1"/>
    </row>
    <row r="33" spans="2:6" ht="19.95" customHeight="1" x14ac:dyDescent="0.25">
      <c r="B33" s="1"/>
      <c r="C33" s="1"/>
      <c r="D33" s="1"/>
      <c r="E33" s="1"/>
      <c r="F33" s="1"/>
    </row>
    <row r="34" spans="2:6" ht="19.95" customHeight="1" x14ac:dyDescent="0.25">
      <c r="B34" s="1"/>
      <c r="C34" s="1"/>
      <c r="D34" s="1"/>
      <c r="E34" s="1"/>
      <c r="F34" s="1"/>
    </row>
    <row r="35" spans="2:6" ht="19.95" customHeight="1" x14ac:dyDescent="0.25">
      <c r="B35" s="1"/>
      <c r="C35" s="1"/>
      <c r="D35" s="1"/>
      <c r="E35" s="1"/>
      <c r="F35" s="1"/>
    </row>
    <row r="36" spans="2:6" ht="19.95" customHeight="1" x14ac:dyDescent="0.25">
      <c r="B36" s="1"/>
      <c r="C36" s="1"/>
      <c r="D36" s="1"/>
      <c r="E36" s="1"/>
      <c r="F36" s="1"/>
    </row>
  </sheetData>
  <autoFilter ref="B1:G14"/>
  <sortState ref="A2:K14">
    <sortCondition ref="B2"/>
  </sortState>
  <phoneticPr fontId="1" type="noConversion"/>
  <pageMargins left="0.5" right="0.5" top="1" bottom="1" header="0.5" footer="0.5"/>
  <pageSetup paperSize="9" orientation="portrait" useFirstPageNumber="1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24"/>
  <dimension ref="A1:I45"/>
  <sheetViews>
    <sheetView zoomScaleNormal="100" workbookViewId="0">
      <pane ySplit="1" topLeftCell="A2" activePane="bottomLeft" state="frozen"/>
      <selection pane="bottomLeft" activeCell="G7" sqref="G7"/>
    </sheetView>
  </sheetViews>
  <sheetFormatPr defaultRowHeight="13.2" x14ac:dyDescent="0.25"/>
  <cols>
    <col min="1" max="1" width="5.33203125" bestFit="1" customWidth="1"/>
    <col min="2" max="2" width="33.88671875" style="7" bestFit="1" customWidth="1"/>
    <col min="3" max="3" width="13.33203125" style="7" bestFit="1" customWidth="1"/>
    <col min="4" max="5" width="5.6640625" style="7" bestFit="1" customWidth="1"/>
    <col min="6" max="6" width="10.21875" style="7" bestFit="1" customWidth="1"/>
    <col min="7" max="7" width="19.33203125" style="7" bestFit="1" customWidth="1"/>
    <col min="8" max="8" width="19.33203125" bestFit="1" customWidth="1"/>
    <col min="9" max="9" width="2.5546875" bestFit="1" customWidth="1"/>
  </cols>
  <sheetData>
    <row r="1" spans="1:9" ht="19.95" customHeight="1" x14ac:dyDescent="0.25">
      <c r="A1" s="6" t="s">
        <v>417</v>
      </c>
      <c r="B1" s="6" t="s">
        <v>1</v>
      </c>
      <c r="C1" s="6" t="s">
        <v>2</v>
      </c>
      <c r="D1" s="12" t="s">
        <v>422</v>
      </c>
      <c r="E1" s="12" t="s">
        <v>423</v>
      </c>
      <c r="F1" s="12" t="s">
        <v>424</v>
      </c>
      <c r="G1" s="6" t="s">
        <v>384</v>
      </c>
      <c r="H1" s="8" t="s">
        <v>388</v>
      </c>
      <c r="I1" s="4">
        <f>COUNTIFS($G$2:$G$13,"國小中年級女子軍刀")</f>
        <v>7</v>
      </c>
    </row>
    <row r="2" spans="1:9" ht="19.95" customHeight="1" x14ac:dyDescent="0.25">
      <c r="A2" s="11">
        <v>1</v>
      </c>
      <c r="B2" s="1" t="s">
        <v>246</v>
      </c>
      <c r="C2" s="1" t="s">
        <v>251</v>
      </c>
      <c r="D2" s="13" t="s">
        <v>500</v>
      </c>
      <c r="E2" s="13" t="s">
        <v>736</v>
      </c>
      <c r="F2" s="13" t="s">
        <v>425</v>
      </c>
      <c r="G2" s="1" t="s">
        <v>388</v>
      </c>
    </row>
    <row r="3" spans="1:9" ht="19.95" customHeight="1" x14ac:dyDescent="0.25">
      <c r="A3" s="11">
        <v>2</v>
      </c>
      <c r="B3" s="1" t="s">
        <v>246</v>
      </c>
      <c r="C3" s="1" t="s">
        <v>256</v>
      </c>
      <c r="D3" s="13" t="s">
        <v>450</v>
      </c>
      <c r="E3" s="13" t="s">
        <v>737</v>
      </c>
      <c r="F3" s="13" t="s">
        <v>425</v>
      </c>
      <c r="G3" s="1" t="s">
        <v>388</v>
      </c>
    </row>
    <row r="4" spans="1:9" ht="19.95" customHeight="1" x14ac:dyDescent="0.25">
      <c r="A4" s="11">
        <v>3</v>
      </c>
      <c r="B4" s="1" t="s">
        <v>128</v>
      </c>
      <c r="C4" s="1" t="s">
        <v>142</v>
      </c>
      <c r="D4" s="13" t="s">
        <v>458</v>
      </c>
      <c r="E4" s="13" t="s">
        <v>738</v>
      </c>
      <c r="F4" s="13" t="s">
        <v>425</v>
      </c>
      <c r="G4" s="1" t="s">
        <v>388</v>
      </c>
    </row>
    <row r="5" spans="1:9" ht="19.95" customHeight="1" x14ac:dyDescent="0.25">
      <c r="A5" s="11">
        <v>4</v>
      </c>
      <c r="B5" s="1" t="s">
        <v>269</v>
      </c>
      <c r="C5" s="1" t="s">
        <v>277</v>
      </c>
      <c r="D5" s="13" t="s">
        <v>499</v>
      </c>
      <c r="E5" s="13" t="s">
        <v>739</v>
      </c>
      <c r="F5" s="13" t="s">
        <v>425</v>
      </c>
      <c r="G5" s="1" t="s">
        <v>388</v>
      </c>
    </row>
    <row r="6" spans="1:9" ht="19.95" customHeight="1" x14ac:dyDescent="0.25">
      <c r="A6" s="11">
        <v>5</v>
      </c>
      <c r="B6" s="1" t="s">
        <v>269</v>
      </c>
      <c r="C6" s="1" t="s">
        <v>278</v>
      </c>
      <c r="D6" s="13" t="s">
        <v>454</v>
      </c>
      <c r="E6" s="13" t="s">
        <v>740</v>
      </c>
      <c r="F6" s="13" t="s">
        <v>425</v>
      </c>
      <c r="G6" s="1" t="s">
        <v>388</v>
      </c>
    </row>
    <row r="7" spans="1:9" ht="19.95" customHeight="1" x14ac:dyDescent="0.25">
      <c r="A7" s="11">
        <v>6</v>
      </c>
      <c r="B7" s="1" t="s">
        <v>269</v>
      </c>
      <c r="C7" s="1" t="s">
        <v>279</v>
      </c>
      <c r="D7" s="13" t="s">
        <v>474</v>
      </c>
      <c r="E7" s="13" t="s">
        <v>741</v>
      </c>
      <c r="F7" s="13" t="s">
        <v>425</v>
      </c>
      <c r="G7" s="1" t="s">
        <v>388</v>
      </c>
    </row>
    <row r="8" spans="1:9" ht="19.95" customHeight="1" x14ac:dyDescent="0.25">
      <c r="A8" s="11">
        <v>7</v>
      </c>
      <c r="B8" s="1" t="s">
        <v>269</v>
      </c>
      <c r="C8" s="1" t="s">
        <v>280</v>
      </c>
      <c r="D8" s="13" t="s">
        <v>500</v>
      </c>
      <c r="E8" s="13" t="s">
        <v>742</v>
      </c>
      <c r="F8" s="13" t="s">
        <v>425</v>
      </c>
      <c r="G8" s="1" t="s">
        <v>388</v>
      </c>
    </row>
    <row r="9" spans="1:9" ht="19.95" customHeight="1" x14ac:dyDescent="0.25">
      <c r="A9" s="11"/>
      <c r="B9" s="3"/>
      <c r="C9" s="3"/>
      <c r="D9" s="13" t="str">
        <f t="shared" ref="D9:D12" si="0">LEFT(C9,1)</f>
        <v/>
      </c>
      <c r="E9" s="13" t="str">
        <f t="shared" ref="E9:E12" si="1">RIGHT(C9,2)</f>
        <v/>
      </c>
      <c r="F9" s="13"/>
      <c r="G9" s="9"/>
    </row>
    <row r="10" spans="1:9" ht="19.95" customHeight="1" x14ac:dyDescent="0.25">
      <c r="A10" s="11"/>
      <c r="B10" s="3"/>
      <c r="C10" s="3"/>
      <c r="D10" s="13" t="str">
        <f t="shared" si="0"/>
        <v/>
      </c>
      <c r="E10" s="13" t="str">
        <f t="shared" si="1"/>
        <v/>
      </c>
      <c r="F10" s="13"/>
      <c r="G10" s="9"/>
    </row>
    <row r="11" spans="1:9" ht="19.95" customHeight="1" x14ac:dyDescent="0.25">
      <c r="A11" s="11"/>
      <c r="B11" s="3"/>
      <c r="C11" s="3"/>
      <c r="D11" s="13" t="str">
        <f t="shared" si="0"/>
        <v/>
      </c>
      <c r="E11" s="13" t="str">
        <f t="shared" si="1"/>
        <v/>
      </c>
      <c r="F11" s="13"/>
      <c r="G11" s="9"/>
    </row>
    <row r="12" spans="1:9" ht="19.95" customHeight="1" x14ac:dyDescent="0.25">
      <c r="A12" s="11"/>
      <c r="B12" s="3"/>
      <c r="C12" s="1"/>
      <c r="D12" s="13" t="str">
        <f t="shared" si="0"/>
        <v/>
      </c>
      <c r="E12" s="13" t="str">
        <f t="shared" si="1"/>
        <v/>
      </c>
      <c r="F12" s="13"/>
      <c r="G12" s="1"/>
    </row>
    <row r="13" spans="1:9" ht="19.95" customHeight="1" x14ac:dyDescent="0.25">
      <c r="A13" s="11"/>
      <c r="B13" s="3"/>
      <c r="C13" s="1"/>
      <c r="D13" s="1"/>
      <c r="E13" s="1"/>
      <c r="F13" s="1"/>
      <c r="G13" s="1"/>
    </row>
    <row r="14" spans="1:9" ht="19.95" customHeight="1" x14ac:dyDescent="0.25">
      <c r="A14" s="11"/>
      <c r="B14" s="3"/>
      <c r="C14" s="1"/>
      <c r="D14" s="1"/>
      <c r="E14" s="1"/>
      <c r="F14" s="1"/>
    </row>
    <row r="15" spans="1:9" ht="19.95" customHeight="1" x14ac:dyDescent="0.25">
      <c r="B15" s="1"/>
      <c r="C15" s="1"/>
      <c r="D15" s="1"/>
      <c r="E15" s="1"/>
      <c r="F15" s="1"/>
    </row>
    <row r="16" spans="1:9" ht="19.95" customHeight="1" x14ac:dyDescent="0.25">
      <c r="B16" s="1"/>
      <c r="C16" s="1"/>
      <c r="D16" s="1"/>
      <c r="E16" s="1"/>
      <c r="F16" s="1"/>
    </row>
    <row r="17" spans="2:6" ht="19.95" customHeight="1" x14ac:dyDescent="0.25">
      <c r="B17" s="1"/>
      <c r="C17" s="1"/>
      <c r="D17" s="1"/>
      <c r="E17" s="1"/>
      <c r="F17" s="1"/>
    </row>
    <row r="18" spans="2:6" ht="19.95" customHeight="1" x14ac:dyDescent="0.25">
      <c r="B18" s="1"/>
      <c r="C18" s="1"/>
      <c r="D18" s="1"/>
      <c r="E18" s="1"/>
      <c r="F18" s="1"/>
    </row>
    <row r="19" spans="2:6" ht="19.95" customHeight="1" x14ac:dyDescent="0.25">
      <c r="B19" s="1"/>
      <c r="C19" s="1"/>
      <c r="D19" s="1"/>
      <c r="E19" s="1"/>
      <c r="F19" s="1"/>
    </row>
    <row r="20" spans="2:6" ht="19.95" customHeight="1" x14ac:dyDescent="0.25">
      <c r="B20" s="1"/>
      <c r="C20" s="1"/>
      <c r="D20" s="1"/>
      <c r="E20" s="1"/>
      <c r="F20" s="1"/>
    </row>
    <row r="21" spans="2:6" ht="19.95" customHeight="1" x14ac:dyDescent="0.25">
      <c r="B21" s="1"/>
      <c r="C21" s="1"/>
      <c r="D21" s="1"/>
      <c r="E21" s="1"/>
      <c r="F21" s="1"/>
    </row>
    <row r="22" spans="2:6" ht="19.95" customHeight="1" x14ac:dyDescent="0.25">
      <c r="B22" s="1"/>
      <c r="C22" s="1"/>
      <c r="D22" s="1"/>
      <c r="E22" s="1"/>
      <c r="F22" s="1"/>
    </row>
    <row r="23" spans="2:6" ht="19.95" customHeight="1" x14ac:dyDescent="0.25">
      <c r="B23" s="1"/>
      <c r="C23" s="1"/>
      <c r="D23" s="1"/>
      <c r="E23" s="1"/>
      <c r="F23" s="1"/>
    </row>
    <row r="24" spans="2:6" ht="19.95" customHeight="1" x14ac:dyDescent="0.25">
      <c r="B24" s="1"/>
      <c r="C24" s="1"/>
      <c r="D24" s="1"/>
      <c r="E24" s="1"/>
      <c r="F24" s="1"/>
    </row>
    <row r="25" spans="2:6" ht="19.95" customHeight="1" x14ac:dyDescent="0.25">
      <c r="B25" s="1"/>
      <c r="C25" s="1"/>
      <c r="D25" s="1"/>
      <c r="E25" s="1"/>
      <c r="F25" s="1"/>
    </row>
    <row r="26" spans="2:6" ht="19.95" customHeight="1" x14ac:dyDescent="0.25">
      <c r="B26" s="1"/>
      <c r="C26" s="1"/>
      <c r="D26" s="1"/>
      <c r="E26" s="1"/>
      <c r="F26" s="1"/>
    </row>
    <row r="27" spans="2:6" ht="19.95" customHeight="1" x14ac:dyDescent="0.25">
      <c r="B27" s="1"/>
      <c r="C27" s="1"/>
      <c r="D27" s="1"/>
      <c r="E27" s="1"/>
      <c r="F27" s="1"/>
    </row>
    <row r="28" spans="2:6" ht="19.95" customHeight="1" x14ac:dyDescent="0.25">
      <c r="B28" s="1"/>
      <c r="C28" s="1"/>
      <c r="D28" s="1"/>
      <c r="E28" s="1"/>
      <c r="F28" s="1"/>
    </row>
    <row r="29" spans="2:6" ht="19.95" customHeight="1" x14ac:dyDescent="0.25">
      <c r="B29" s="1"/>
      <c r="C29" s="1"/>
      <c r="D29" s="1"/>
      <c r="E29" s="1"/>
      <c r="F29" s="1"/>
    </row>
    <row r="30" spans="2:6" ht="19.95" customHeight="1" x14ac:dyDescent="0.25">
      <c r="B30" s="1"/>
      <c r="C30" s="1"/>
      <c r="D30" s="1"/>
      <c r="E30" s="1"/>
      <c r="F30" s="1"/>
    </row>
    <row r="31" spans="2:6" ht="19.95" customHeight="1" x14ac:dyDescent="0.25">
      <c r="B31" s="1"/>
      <c r="C31" s="1"/>
      <c r="D31" s="1"/>
      <c r="E31" s="1"/>
      <c r="F31" s="1"/>
    </row>
    <row r="32" spans="2:6" ht="19.95" customHeight="1" x14ac:dyDescent="0.25">
      <c r="B32" s="1"/>
      <c r="C32" s="1"/>
      <c r="D32" s="1"/>
      <c r="E32" s="1"/>
      <c r="F32" s="1"/>
    </row>
    <row r="33" spans="2:6" ht="19.95" customHeight="1" x14ac:dyDescent="0.25">
      <c r="B33" s="1"/>
      <c r="C33" s="1"/>
      <c r="D33" s="1"/>
      <c r="E33" s="1"/>
      <c r="F33" s="1"/>
    </row>
    <row r="34" spans="2:6" ht="19.95" customHeight="1" x14ac:dyDescent="0.25">
      <c r="B34" s="1"/>
      <c r="C34" s="1"/>
      <c r="D34" s="1"/>
      <c r="E34" s="1"/>
      <c r="F34" s="1"/>
    </row>
    <row r="35" spans="2:6" ht="19.95" customHeight="1" x14ac:dyDescent="0.25">
      <c r="B35" s="1"/>
      <c r="C35" s="1"/>
      <c r="D35" s="1"/>
      <c r="E35" s="1"/>
      <c r="F35" s="1"/>
    </row>
    <row r="36" spans="2:6" ht="19.95" customHeight="1" x14ac:dyDescent="0.25">
      <c r="B36" s="1"/>
      <c r="C36" s="1"/>
      <c r="D36" s="1"/>
      <c r="E36" s="1"/>
      <c r="F36" s="1"/>
    </row>
    <row r="37" spans="2:6" ht="19.95" customHeight="1" x14ac:dyDescent="0.25">
      <c r="B37" s="1"/>
      <c r="C37" s="1"/>
      <c r="D37" s="1"/>
      <c r="E37" s="1"/>
      <c r="F37" s="1"/>
    </row>
    <row r="38" spans="2:6" ht="19.95" customHeight="1" x14ac:dyDescent="0.25">
      <c r="B38" s="1"/>
      <c r="C38" s="1"/>
      <c r="D38" s="1"/>
      <c r="E38" s="1"/>
      <c r="F38" s="1"/>
    </row>
    <row r="39" spans="2:6" ht="19.95" customHeight="1" x14ac:dyDescent="0.25">
      <c r="B39" s="1"/>
      <c r="C39" s="1"/>
      <c r="D39" s="1"/>
      <c r="E39" s="1"/>
      <c r="F39" s="1"/>
    </row>
    <row r="40" spans="2:6" ht="19.95" customHeight="1" x14ac:dyDescent="0.25">
      <c r="B40" s="1"/>
      <c r="C40" s="1"/>
      <c r="D40" s="1"/>
      <c r="E40" s="1"/>
      <c r="F40" s="1"/>
    </row>
    <row r="41" spans="2:6" ht="19.95" customHeight="1" x14ac:dyDescent="0.25">
      <c r="B41" s="1"/>
      <c r="C41" s="1"/>
      <c r="D41" s="1"/>
      <c r="E41" s="1"/>
      <c r="F41" s="1"/>
    </row>
    <row r="42" spans="2:6" ht="19.95" customHeight="1" x14ac:dyDescent="0.25">
      <c r="B42" s="1"/>
      <c r="C42" s="1"/>
      <c r="D42" s="1"/>
      <c r="E42" s="1"/>
      <c r="F42" s="1"/>
    </row>
    <row r="43" spans="2:6" ht="19.95" customHeight="1" x14ac:dyDescent="0.25">
      <c r="B43" s="1"/>
      <c r="C43" s="1"/>
      <c r="D43" s="1"/>
      <c r="E43" s="1"/>
      <c r="F43" s="1"/>
    </row>
    <row r="44" spans="2:6" ht="19.95" customHeight="1" x14ac:dyDescent="0.25">
      <c r="B44" s="1"/>
      <c r="C44" s="1"/>
      <c r="D44" s="1"/>
      <c r="E44" s="1"/>
      <c r="F44" s="1"/>
    </row>
    <row r="45" spans="2:6" ht="19.95" customHeight="1" x14ac:dyDescent="0.25">
      <c r="B45" s="1"/>
      <c r="C45" s="1"/>
      <c r="D45" s="1"/>
      <c r="E45" s="1"/>
      <c r="F45" s="1"/>
    </row>
  </sheetData>
  <autoFilter ref="B1:G8"/>
  <sortState ref="A2:K8">
    <sortCondition ref="B2"/>
  </sortState>
  <phoneticPr fontId="1" type="noConversion"/>
  <pageMargins left="0.5" right="0.5" top="1" bottom="1" header="0.5" footer="0.5"/>
  <pageSetup paperSize="9" orientation="portrait" useFirstPageNumber="1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25"/>
  <dimension ref="A1:I33"/>
  <sheetViews>
    <sheetView zoomScaleNormal="100" workbookViewId="0">
      <pane ySplit="1" topLeftCell="A17" activePane="bottomLeft" state="frozen"/>
      <selection pane="bottomLeft" activeCell="G20" sqref="G20"/>
    </sheetView>
  </sheetViews>
  <sheetFormatPr defaultRowHeight="13.2" x14ac:dyDescent="0.25"/>
  <cols>
    <col min="1" max="1" width="5.33203125" bestFit="1" customWidth="1"/>
    <col min="2" max="2" width="27.6640625" style="7" bestFit="1" customWidth="1"/>
    <col min="3" max="3" width="13.33203125" style="7" bestFit="1" customWidth="1"/>
    <col min="4" max="4" width="5.6640625" style="7" bestFit="1" customWidth="1"/>
    <col min="5" max="5" width="7.6640625" style="7" bestFit="1" customWidth="1"/>
    <col min="6" max="6" width="10.21875" style="7" bestFit="1" customWidth="1"/>
    <col min="7" max="7" width="19.33203125" style="7" bestFit="1" customWidth="1"/>
    <col min="8" max="8" width="19.33203125" bestFit="1" customWidth="1"/>
    <col min="9" max="9" width="3.5546875" bestFit="1" customWidth="1"/>
  </cols>
  <sheetData>
    <row r="1" spans="1:9" ht="19.95" customHeight="1" x14ac:dyDescent="0.25">
      <c r="A1" s="6" t="s">
        <v>417</v>
      </c>
      <c r="B1" s="6" t="s">
        <v>1</v>
      </c>
      <c r="C1" s="6" t="s">
        <v>2</v>
      </c>
      <c r="D1" s="12" t="s">
        <v>422</v>
      </c>
      <c r="E1" s="12" t="s">
        <v>423</v>
      </c>
      <c r="F1" s="12" t="s">
        <v>424</v>
      </c>
      <c r="G1" s="6" t="s">
        <v>384</v>
      </c>
      <c r="H1" s="8" t="s">
        <v>385</v>
      </c>
      <c r="I1" s="4">
        <f>COUNTIFS($G$2:$G$23,"國小中年級男子鈍劍")</f>
        <v>22</v>
      </c>
    </row>
    <row r="2" spans="1:9" ht="19.95" customHeight="1" x14ac:dyDescent="0.25">
      <c r="A2" s="11">
        <v>1</v>
      </c>
      <c r="B2" s="1" t="s">
        <v>0</v>
      </c>
      <c r="C2" s="1" t="s">
        <v>302</v>
      </c>
      <c r="D2" s="13" t="s">
        <v>450</v>
      </c>
      <c r="E2" s="13" t="s">
        <v>743</v>
      </c>
      <c r="F2" s="13" t="s">
        <v>426</v>
      </c>
      <c r="G2" s="1" t="s">
        <v>385</v>
      </c>
    </row>
    <row r="3" spans="1:9" ht="19.95" customHeight="1" x14ac:dyDescent="0.25">
      <c r="A3" s="11">
        <v>2</v>
      </c>
      <c r="B3" s="1" t="s">
        <v>246</v>
      </c>
      <c r="C3" s="1" t="s">
        <v>415</v>
      </c>
      <c r="D3" s="13" t="s">
        <v>471</v>
      </c>
      <c r="E3" s="13" t="s">
        <v>744</v>
      </c>
      <c r="F3" s="13" t="s">
        <v>426</v>
      </c>
      <c r="G3" s="8" t="s">
        <v>385</v>
      </c>
    </row>
    <row r="4" spans="1:9" ht="19.95" customHeight="1" x14ac:dyDescent="0.25">
      <c r="A4" s="11">
        <v>3</v>
      </c>
      <c r="B4" s="1" t="s">
        <v>336</v>
      </c>
      <c r="C4" s="1" t="s">
        <v>337</v>
      </c>
      <c r="D4" s="13" t="s">
        <v>615</v>
      </c>
      <c r="E4" s="13" t="s">
        <v>745</v>
      </c>
      <c r="F4" s="13" t="s">
        <v>426</v>
      </c>
      <c r="G4" s="1" t="s">
        <v>385</v>
      </c>
    </row>
    <row r="5" spans="1:9" ht="19.95" customHeight="1" x14ac:dyDescent="0.25">
      <c r="A5" s="11">
        <v>4</v>
      </c>
      <c r="B5" s="1" t="s">
        <v>178</v>
      </c>
      <c r="C5" s="1" t="s">
        <v>179</v>
      </c>
      <c r="D5" s="13" t="s">
        <v>746</v>
      </c>
      <c r="E5" s="13" t="s">
        <v>747</v>
      </c>
      <c r="F5" s="13" t="s">
        <v>426</v>
      </c>
      <c r="G5" s="1" t="s">
        <v>385</v>
      </c>
    </row>
    <row r="6" spans="1:9" ht="19.95" customHeight="1" x14ac:dyDescent="0.25">
      <c r="A6" s="11">
        <v>5</v>
      </c>
      <c r="B6" s="1" t="s">
        <v>178</v>
      </c>
      <c r="C6" s="1" t="s">
        <v>182</v>
      </c>
      <c r="D6" s="13" t="s">
        <v>454</v>
      </c>
      <c r="E6" s="13" t="s">
        <v>748</v>
      </c>
      <c r="F6" s="13" t="s">
        <v>426</v>
      </c>
      <c r="G6" s="1" t="s">
        <v>385</v>
      </c>
    </row>
    <row r="7" spans="1:9" ht="19.95" customHeight="1" x14ac:dyDescent="0.25">
      <c r="A7" s="11">
        <v>6</v>
      </c>
      <c r="B7" s="1" t="s">
        <v>178</v>
      </c>
      <c r="C7" s="1" t="s">
        <v>190</v>
      </c>
      <c r="D7" s="13" t="s">
        <v>498</v>
      </c>
      <c r="E7" s="13" t="s">
        <v>749</v>
      </c>
      <c r="F7" s="13" t="s">
        <v>426</v>
      </c>
      <c r="G7" s="1" t="s">
        <v>385</v>
      </c>
    </row>
    <row r="8" spans="1:9" ht="19.95" customHeight="1" x14ac:dyDescent="0.25">
      <c r="A8" s="11">
        <v>7</v>
      </c>
      <c r="B8" s="1" t="s">
        <v>178</v>
      </c>
      <c r="C8" s="1" t="s">
        <v>442</v>
      </c>
      <c r="D8" s="13" t="s">
        <v>444</v>
      </c>
      <c r="E8" s="13" t="s">
        <v>443</v>
      </c>
      <c r="F8" s="13" t="s">
        <v>426</v>
      </c>
      <c r="G8" s="1" t="s">
        <v>385</v>
      </c>
    </row>
    <row r="9" spans="1:9" ht="19.95" customHeight="1" x14ac:dyDescent="0.25">
      <c r="A9" s="11">
        <v>8</v>
      </c>
      <c r="B9" s="1" t="s">
        <v>178</v>
      </c>
      <c r="C9" s="1" t="s">
        <v>200</v>
      </c>
      <c r="D9" s="13" t="s">
        <v>566</v>
      </c>
      <c r="E9" s="13" t="s">
        <v>750</v>
      </c>
      <c r="F9" s="13" t="s">
        <v>426</v>
      </c>
      <c r="G9" s="1" t="s">
        <v>385</v>
      </c>
    </row>
    <row r="10" spans="1:9" ht="19.95" customHeight="1" x14ac:dyDescent="0.25">
      <c r="A10" s="11">
        <v>9</v>
      </c>
      <c r="B10" s="1" t="s">
        <v>178</v>
      </c>
      <c r="C10" s="1" t="s">
        <v>207</v>
      </c>
      <c r="D10" s="13" t="s">
        <v>574</v>
      </c>
      <c r="E10" s="13" t="s">
        <v>751</v>
      </c>
      <c r="F10" s="13" t="s">
        <v>426</v>
      </c>
      <c r="G10" s="1" t="s">
        <v>385</v>
      </c>
    </row>
    <row r="11" spans="1:9" ht="19.95" customHeight="1" x14ac:dyDescent="0.25">
      <c r="A11" s="11">
        <v>11</v>
      </c>
      <c r="B11" s="1" t="s">
        <v>341</v>
      </c>
      <c r="C11" s="1" t="s">
        <v>342</v>
      </c>
      <c r="D11" s="13" t="s">
        <v>546</v>
      </c>
      <c r="E11" s="13" t="s">
        <v>752</v>
      </c>
      <c r="F11" s="13" t="s">
        <v>426</v>
      </c>
      <c r="G11" s="1" t="s">
        <v>385</v>
      </c>
    </row>
    <row r="12" spans="1:9" ht="19.95" customHeight="1" x14ac:dyDescent="0.25">
      <c r="A12" s="11">
        <v>12</v>
      </c>
      <c r="B12" s="1" t="s">
        <v>15</v>
      </c>
      <c r="C12" s="1" t="s">
        <v>17</v>
      </c>
      <c r="D12" s="13" t="s">
        <v>500</v>
      </c>
      <c r="E12" s="13" t="s">
        <v>753</v>
      </c>
      <c r="F12" s="13" t="s">
        <v>426</v>
      </c>
      <c r="G12" s="1" t="s">
        <v>385</v>
      </c>
    </row>
    <row r="13" spans="1:9" ht="19.95" customHeight="1" x14ac:dyDescent="0.25">
      <c r="A13" s="11">
        <v>13</v>
      </c>
      <c r="B13" s="1" t="s">
        <v>15</v>
      </c>
      <c r="C13" s="1" t="s">
        <v>20</v>
      </c>
      <c r="D13" s="13" t="s">
        <v>454</v>
      </c>
      <c r="E13" s="13" t="s">
        <v>754</v>
      </c>
      <c r="F13" s="13" t="s">
        <v>426</v>
      </c>
      <c r="G13" s="1" t="s">
        <v>385</v>
      </c>
    </row>
    <row r="14" spans="1:9" ht="19.95" customHeight="1" x14ac:dyDescent="0.25">
      <c r="A14" s="11">
        <v>14</v>
      </c>
      <c r="B14" s="1" t="s">
        <v>15</v>
      </c>
      <c r="C14" s="1" t="s">
        <v>21</v>
      </c>
      <c r="D14" s="13" t="s">
        <v>454</v>
      </c>
      <c r="E14" s="13" t="s">
        <v>755</v>
      </c>
      <c r="F14" s="13" t="s">
        <v>426</v>
      </c>
      <c r="G14" s="1" t="s">
        <v>385</v>
      </c>
    </row>
    <row r="15" spans="1:9" ht="19.95" customHeight="1" x14ac:dyDescent="0.25">
      <c r="A15" s="11">
        <v>15</v>
      </c>
      <c r="B15" s="1" t="s">
        <v>41</v>
      </c>
      <c r="C15" s="1" t="s">
        <v>47</v>
      </c>
      <c r="D15" s="13" t="s">
        <v>513</v>
      </c>
      <c r="E15" s="13" t="s">
        <v>756</v>
      </c>
      <c r="F15" s="13" t="s">
        <v>426</v>
      </c>
      <c r="G15" s="1" t="s">
        <v>385</v>
      </c>
    </row>
    <row r="16" spans="1:9" ht="19.95" customHeight="1" x14ac:dyDescent="0.25">
      <c r="A16" s="11">
        <v>16</v>
      </c>
      <c r="B16" s="1" t="s">
        <v>41</v>
      </c>
      <c r="C16" s="1" t="s">
        <v>50</v>
      </c>
      <c r="D16" s="13" t="s">
        <v>593</v>
      </c>
      <c r="E16" s="13" t="s">
        <v>757</v>
      </c>
      <c r="F16" s="13" t="s">
        <v>426</v>
      </c>
      <c r="G16" s="1" t="s">
        <v>385</v>
      </c>
    </row>
    <row r="17" spans="1:7" ht="19.95" customHeight="1" x14ac:dyDescent="0.25">
      <c r="A17" s="11">
        <v>17</v>
      </c>
      <c r="B17" s="1" t="s">
        <v>41</v>
      </c>
      <c r="C17" s="1" t="s">
        <v>51</v>
      </c>
      <c r="D17" s="13" t="s">
        <v>525</v>
      </c>
      <c r="E17" s="13" t="s">
        <v>758</v>
      </c>
      <c r="F17" s="13" t="s">
        <v>426</v>
      </c>
      <c r="G17" s="1" t="s">
        <v>385</v>
      </c>
    </row>
    <row r="18" spans="1:7" ht="19.95" customHeight="1" x14ac:dyDescent="0.25">
      <c r="A18" s="11">
        <v>18</v>
      </c>
      <c r="B18" s="1" t="s">
        <v>41</v>
      </c>
      <c r="C18" s="1" t="s">
        <v>54</v>
      </c>
      <c r="D18" s="13" t="s">
        <v>759</v>
      </c>
      <c r="E18" s="13" t="s">
        <v>760</v>
      </c>
      <c r="F18" s="13" t="s">
        <v>426</v>
      </c>
      <c r="G18" s="1" t="s">
        <v>385</v>
      </c>
    </row>
    <row r="19" spans="1:7" ht="19.95" customHeight="1" x14ac:dyDescent="0.25">
      <c r="A19" s="11">
        <v>19</v>
      </c>
      <c r="B19" s="1" t="s">
        <v>41</v>
      </c>
      <c r="C19" s="1" t="s">
        <v>55</v>
      </c>
      <c r="D19" s="13" t="s">
        <v>629</v>
      </c>
      <c r="E19" s="13" t="s">
        <v>761</v>
      </c>
      <c r="F19" s="13" t="s">
        <v>426</v>
      </c>
      <c r="G19" s="1" t="s">
        <v>385</v>
      </c>
    </row>
    <row r="20" spans="1:7" ht="19.95" customHeight="1" x14ac:dyDescent="0.25">
      <c r="A20" s="11">
        <v>20</v>
      </c>
      <c r="B20" s="1" t="s">
        <v>41</v>
      </c>
      <c r="C20" s="1" t="s">
        <v>56</v>
      </c>
      <c r="D20" s="13" t="s">
        <v>479</v>
      </c>
      <c r="E20" s="13" t="s">
        <v>762</v>
      </c>
      <c r="F20" s="13" t="s">
        <v>426</v>
      </c>
      <c r="G20" s="1" t="s">
        <v>385</v>
      </c>
    </row>
    <row r="21" spans="1:7" ht="19.95" customHeight="1" x14ac:dyDescent="0.25">
      <c r="A21" s="11">
        <v>21</v>
      </c>
      <c r="B21" s="1" t="s">
        <v>41</v>
      </c>
      <c r="C21" s="1" t="s">
        <v>57</v>
      </c>
      <c r="D21" s="13" t="s">
        <v>463</v>
      </c>
      <c r="E21" s="13" t="s">
        <v>763</v>
      </c>
      <c r="F21" s="13" t="s">
        <v>426</v>
      </c>
      <c r="G21" s="1" t="s">
        <v>385</v>
      </c>
    </row>
    <row r="22" spans="1:7" ht="19.95" customHeight="1" x14ac:dyDescent="0.25">
      <c r="A22" s="11">
        <v>22</v>
      </c>
      <c r="B22" s="1" t="s">
        <v>41</v>
      </c>
      <c r="C22" s="1" t="s">
        <v>58</v>
      </c>
      <c r="D22" s="13" t="s">
        <v>454</v>
      </c>
      <c r="E22" s="13" t="s">
        <v>764</v>
      </c>
      <c r="F22" s="13" t="s">
        <v>426</v>
      </c>
      <c r="G22" s="1" t="s">
        <v>385</v>
      </c>
    </row>
    <row r="23" spans="1:7" ht="19.95" customHeight="1" x14ac:dyDescent="0.25">
      <c r="A23" s="11">
        <v>23</v>
      </c>
      <c r="B23" s="1" t="s">
        <v>41</v>
      </c>
      <c r="C23" s="1" t="s">
        <v>60</v>
      </c>
      <c r="D23" s="13" t="s">
        <v>530</v>
      </c>
      <c r="E23" s="13" t="s">
        <v>765</v>
      </c>
      <c r="F23" s="13" t="s">
        <v>426</v>
      </c>
      <c r="G23" s="1" t="s">
        <v>385</v>
      </c>
    </row>
    <row r="24" spans="1:7" ht="19.95" customHeight="1" x14ac:dyDescent="0.25">
      <c r="B24" s="1"/>
      <c r="C24" s="1"/>
      <c r="D24" s="1"/>
      <c r="E24" s="1"/>
      <c r="F24" s="1"/>
    </row>
    <row r="25" spans="1:7" ht="19.95" customHeight="1" x14ac:dyDescent="0.25">
      <c r="B25" s="1"/>
      <c r="C25" s="1"/>
      <c r="D25" s="1"/>
      <c r="E25" s="1"/>
      <c r="F25" s="1"/>
    </row>
    <row r="26" spans="1:7" ht="19.95" customHeight="1" x14ac:dyDescent="0.25">
      <c r="B26" s="1"/>
      <c r="C26" s="1"/>
      <c r="D26" s="1"/>
      <c r="E26" s="1"/>
      <c r="F26" s="1"/>
    </row>
    <row r="27" spans="1:7" ht="19.95" customHeight="1" x14ac:dyDescent="0.25">
      <c r="B27" s="1"/>
      <c r="C27" s="1"/>
      <c r="D27" s="1"/>
      <c r="E27" s="1"/>
      <c r="F27" s="1"/>
    </row>
    <row r="28" spans="1:7" ht="19.95" customHeight="1" x14ac:dyDescent="0.25">
      <c r="B28" s="1"/>
      <c r="C28" s="1"/>
      <c r="D28" s="1"/>
      <c r="E28" s="1"/>
      <c r="F28" s="1"/>
    </row>
    <row r="29" spans="1:7" ht="19.95" customHeight="1" x14ac:dyDescent="0.25">
      <c r="B29" s="1"/>
      <c r="C29" s="1"/>
      <c r="D29" s="1"/>
      <c r="E29" s="1"/>
      <c r="F29" s="1"/>
    </row>
    <row r="30" spans="1:7" ht="19.95" customHeight="1" x14ac:dyDescent="0.25">
      <c r="B30" s="1"/>
      <c r="C30" s="1"/>
      <c r="D30" s="1"/>
      <c r="E30" s="1"/>
      <c r="F30" s="1"/>
    </row>
    <row r="31" spans="1:7" ht="19.95" customHeight="1" x14ac:dyDescent="0.25">
      <c r="B31" s="1"/>
      <c r="C31" s="1"/>
      <c r="D31" s="1"/>
      <c r="E31" s="1"/>
      <c r="F31" s="1"/>
    </row>
    <row r="32" spans="1:7" ht="19.95" customHeight="1" x14ac:dyDescent="0.25">
      <c r="B32" s="1"/>
      <c r="C32" s="1"/>
      <c r="D32" s="1"/>
      <c r="E32" s="1"/>
      <c r="F32" s="1"/>
    </row>
    <row r="33" spans="2:6" ht="19.95" customHeight="1" x14ac:dyDescent="0.25">
      <c r="B33" s="1"/>
      <c r="C33" s="1"/>
      <c r="D33" s="1"/>
      <c r="E33" s="1"/>
      <c r="F33" s="1"/>
    </row>
  </sheetData>
  <autoFilter ref="B1:G23"/>
  <sortState ref="A2:K23">
    <sortCondition ref="B2"/>
  </sortState>
  <phoneticPr fontId="1" type="noConversion"/>
  <pageMargins left="0.5" right="0.5" top="1" bottom="1" header="0.5" footer="0.5"/>
  <pageSetup paperSize="9" orientation="portrait" useFirstPageNumber="1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26"/>
  <dimension ref="A1:I19"/>
  <sheetViews>
    <sheetView zoomScaleNormal="100" workbookViewId="0">
      <pane ySplit="1" topLeftCell="A2" activePane="bottomLeft" state="frozen"/>
      <selection pane="bottomLeft" activeCell="H8" sqref="H8"/>
    </sheetView>
  </sheetViews>
  <sheetFormatPr defaultRowHeight="13.2" x14ac:dyDescent="0.25"/>
  <cols>
    <col min="1" max="1" width="5.33203125" bestFit="1" customWidth="1"/>
    <col min="2" max="2" width="23.5546875" style="7" bestFit="1" customWidth="1"/>
    <col min="3" max="3" width="13.33203125" style="7" bestFit="1" customWidth="1"/>
    <col min="4" max="5" width="5.6640625" style="7" bestFit="1" customWidth="1"/>
    <col min="6" max="6" width="10.21875" style="7" bestFit="1" customWidth="1"/>
    <col min="7" max="7" width="19.33203125" style="7" bestFit="1" customWidth="1"/>
    <col min="8" max="8" width="19.33203125" bestFit="1" customWidth="1"/>
    <col min="9" max="9" width="3.5546875" bestFit="1" customWidth="1"/>
  </cols>
  <sheetData>
    <row r="1" spans="1:9" ht="19.95" customHeight="1" x14ac:dyDescent="0.25">
      <c r="A1" s="6" t="s">
        <v>417</v>
      </c>
      <c r="B1" s="6" t="s">
        <v>1</v>
      </c>
      <c r="C1" s="6" t="s">
        <v>2</v>
      </c>
      <c r="D1" s="12" t="s">
        <v>422</v>
      </c>
      <c r="E1" s="12" t="s">
        <v>423</v>
      </c>
      <c r="F1" s="12" t="s">
        <v>424</v>
      </c>
      <c r="G1" s="6" t="s">
        <v>384</v>
      </c>
      <c r="H1" s="8" t="s">
        <v>386</v>
      </c>
      <c r="I1" s="4">
        <f>COUNTIFS($G$2:$G$19,"國小中年級男子銳劍")</f>
        <v>18</v>
      </c>
    </row>
    <row r="2" spans="1:9" ht="19.95" customHeight="1" x14ac:dyDescent="0.25">
      <c r="A2" s="11">
        <v>1</v>
      </c>
      <c r="B2" s="1" t="s">
        <v>10</v>
      </c>
      <c r="C2" s="1" t="s">
        <v>321</v>
      </c>
      <c r="D2" s="13" t="s">
        <v>513</v>
      </c>
      <c r="E2" s="13" t="s">
        <v>766</v>
      </c>
      <c r="F2" s="13" t="s">
        <v>426</v>
      </c>
      <c r="G2" s="1" t="s">
        <v>386</v>
      </c>
    </row>
    <row r="3" spans="1:9" ht="19.95" customHeight="1" x14ac:dyDescent="0.25">
      <c r="A3" s="11">
        <v>2</v>
      </c>
      <c r="B3" s="1" t="s">
        <v>10</v>
      </c>
      <c r="C3" s="1" t="s">
        <v>12</v>
      </c>
      <c r="D3" s="13" t="s">
        <v>454</v>
      </c>
      <c r="E3" s="13" t="s">
        <v>767</v>
      </c>
      <c r="F3" s="13" t="s">
        <v>426</v>
      </c>
      <c r="G3" s="1" t="s">
        <v>386</v>
      </c>
    </row>
    <row r="4" spans="1:9" ht="19.95" customHeight="1" x14ac:dyDescent="0.25">
      <c r="A4" s="11">
        <v>3</v>
      </c>
      <c r="B4" s="1" t="s">
        <v>10</v>
      </c>
      <c r="C4" s="1" t="s">
        <v>340</v>
      </c>
      <c r="D4" s="13" t="s">
        <v>768</v>
      </c>
      <c r="E4" s="13" t="s">
        <v>769</v>
      </c>
      <c r="F4" s="13" t="s">
        <v>426</v>
      </c>
      <c r="G4" s="1" t="s">
        <v>386</v>
      </c>
      <c r="H4" s="7"/>
    </row>
    <row r="5" spans="1:9" ht="19.95" customHeight="1" x14ac:dyDescent="0.25">
      <c r="A5" s="11">
        <v>4</v>
      </c>
      <c r="B5" s="1" t="s">
        <v>10</v>
      </c>
      <c r="C5" s="1" t="s">
        <v>37</v>
      </c>
      <c r="D5" s="13" t="s">
        <v>770</v>
      </c>
      <c r="E5" s="13" t="s">
        <v>771</v>
      </c>
      <c r="F5" s="13" t="s">
        <v>426</v>
      </c>
      <c r="G5" s="1" t="s">
        <v>386</v>
      </c>
    </row>
    <row r="6" spans="1:9" ht="19.95" customHeight="1" x14ac:dyDescent="0.25">
      <c r="A6" s="11">
        <v>5</v>
      </c>
      <c r="B6" s="1" t="s">
        <v>10</v>
      </c>
      <c r="C6" s="1" t="s">
        <v>39</v>
      </c>
      <c r="D6" s="13" t="s">
        <v>454</v>
      </c>
      <c r="E6" s="13" t="s">
        <v>772</v>
      </c>
      <c r="F6" s="13" t="s">
        <v>426</v>
      </c>
      <c r="G6" s="1" t="s">
        <v>386</v>
      </c>
    </row>
    <row r="7" spans="1:9" ht="19.95" customHeight="1" x14ac:dyDescent="0.25">
      <c r="A7" s="11">
        <v>6</v>
      </c>
      <c r="B7" s="1" t="s">
        <v>10</v>
      </c>
      <c r="C7" s="1" t="s">
        <v>40</v>
      </c>
      <c r="D7" s="13" t="s">
        <v>454</v>
      </c>
      <c r="E7" s="13" t="s">
        <v>714</v>
      </c>
      <c r="F7" s="13" t="s">
        <v>426</v>
      </c>
      <c r="G7" s="1" t="s">
        <v>386</v>
      </c>
    </row>
    <row r="8" spans="1:9" ht="19.95" customHeight="1" x14ac:dyDescent="0.25">
      <c r="A8" s="11">
        <v>7</v>
      </c>
      <c r="B8" s="1" t="s">
        <v>10</v>
      </c>
      <c r="C8" s="1" t="s">
        <v>66</v>
      </c>
      <c r="D8" s="13" t="s">
        <v>568</v>
      </c>
      <c r="E8" s="13" t="s">
        <v>773</v>
      </c>
      <c r="F8" s="13" t="s">
        <v>426</v>
      </c>
      <c r="G8" s="1" t="s">
        <v>386</v>
      </c>
    </row>
    <row r="9" spans="1:9" ht="19.95" customHeight="1" x14ac:dyDescent="0.25">
      <c r="A9" s="11">
        <v>8</v>
      </c>
      <c r="B9" s="1" t="s">
        <v>10</v>
      </c>
      <c r="C9" s="1" t="s">
        <v>118</v>
      </c>
      <c r="D9" s="13" t="s">
        <v>564</v>
      </c>
      <c r="E9" s="13" t="s">
        <v>774</v>
      </c>
      <c r="F9" s="13" t="s">
        <v>426</v>
      </c>
      <c r="G9" s="1" t="s">
        <v>386</v>
      </c>
    </row>
    <row r="10" spans="1:9" ht="19.95" customHeight="1" x14ac:dyDescent="0.25">
      <c r="A10" s="11">
        <v>9</v>
      </c>
      <c r="B10" s="1" t="s">
        <v>146</v>
      </c>
      <c r="C10" s="1" t="s">
        <v>152</v>
      </c>
      <c r="D10" s="13" t="s">
        <v>775</v>
      </c>
      <c r="E10" s="13" t="s">
        <v>776</v>
      </c>
      <c r="F10" s="13" t="s">
        <v>426</v>
      </c>
      <c r="G10" s="1" t="s">
        <v>386</v>
      </c>
    </row>
    <row r="11" spans="1:9" ht="19.95" customHeight="1" x14ac:dyDescent="0.25">
      <c r="A11" s="11">
        <v>10</v>
      </c>
      <c r="B11" s="1" t="s">
        <v>146</v>
      </c>
      <c r="C11" s="1" t="s">
        <v>153</v>
      </c>
      <c r="D11" s="13" t="s">
        <v>777</v>
      </c>
      <c r="E11" s="13" t="s">
        <v>778</v>
      </c>
      <c r="F11" s="13" t="s">
        <v>426</v>
      </c>
      <c r="G11" s="1" t="s">
        <v>386</v>
      </c>
    </row>
    <row r="12" spans="1:9" ht="19.95" customHeight="1" x14ac:dyDescent="0.25">
      <c r="A12" s="11">
        <v>11</v>
      </c>
      <c r="B12" s="1" t="s">
        <v>68</v>
      </c>
      <c r="C12" s="1" t="s">
        <v>81</v>
      </c>
      <c r="D12" s="13" t="s">
        <v>653</v>
      </c>
      <c r="E12" s="13" t="s">
        <v>779</v>
      </c>
      <c r="F12" s="13" t="s">
        <v>426</v>
      </c>
      <c r="G12" s="1" t="s">
        <v>386</v>
      </c>
    </row>
    <row r="13" spans="1:9" ht="19.95" customHeight="1" x14ac:dyDescent="0.25">
      <c r="A13" s="11">
        <v>12</v>
      </c>
      <c r="B13" s="1" t="s">
        <v>68</v>
      </c>
      <c r="C13" s="1" t="s">
        <v>82</v>
      </c>
      <c r="D13" s="13" t="s">
        <v>568</v>
      </c>
      <c r="E13" s="13" t="s">
        <v>780</v>
      </c>
      <c r="F13" s="13" t="s">
        <v>426</v>
      </c>
      <c r="G13" s="1" t="s">
        <v>386</v>
      </c>
    </row>
    <row r="14" spans="1:9" ht="19.95" customHeight="1" x14ac:dyDescent="0.25">
      <c r="A14" s="11">
        <v>13</v>
      </c>
      <c r="B14" s="1" t="s">
        <v>68</v>
      </c>
      <c r="C14" s="1" t="s">
        <v>83</v>
      </c>
      <c r="D14" s="13" t="s">
        <v>450</v>
      </c>
      <c r="E14" s="13" t="s">
        <v>781</v>
      </c>
      <c r="F14" s="13" t="s">
        <v>426</v>
      </c>
      <c r="G14" s="1" t="s">
        <v>386</v>
      </c>
    </row>
    <row r="15" spans="1:9" ht="19.95" customHeight="1" x14ac:dyDescent="0.25">
      <c r="A15" s="11">
        <v>14</v>
      </c>
      <c r="B15" s="1" t="s">
        <v>68</v>
      </c>
      <c r="C15" s="1" t="s">
        <v>84</v>
      </c>
      <c r="D15" s="13" t="s">
        <v>454</v>
      </c>
      <c r="E15" s="13" t="s">
        <v>782</v>
      </c>
      <c r="F15" s="13" t="s">
        <v>426</v>
      </c>
      <c r="G15" s="1" t="s">
        <v>386</v>
      </c>
    </row>
    <row r="16" spans="1:9" ht="19.95" customHeight="1" x14ac:dyDescent="0.25">
      <c r="A16" s="11">
        <v>15</v>
      </c>
      <c r="B16" s="1" t="s">
        <v>68</v>
      </c>
      <c r="C16" s="1" t="s">
        <v>85</v>
      </c>
      <c r="D16" s="13" t="s">
        <v>454</v>
      </c>
      <c r="E16" s="13" t="s">
        <v>783</v>
      </c>
      <c r="F16" s="13" t="s">
        <v>426</v>
      </c>
      <c r="G16" s="1" t="s">
        <v>386</v>
      </c>
    </row>
    <row r="17" spans="1:7" ht="19.95" customHeight="1" x14ac:dyDescent="0.25">
      <c r="A17" s="11">
        <v>16</v>
      </c>
      <c r="B17" s="1" t="s">
        <v>221</v>
      </c>
      <c r="C17" s="1" t="s">
        <v>234</v>
      </c>
      <c r="D17" s="13" t="s">
        <v>500</v>
      </c>
      <c r="E17" s="13" t="s">
        <v>784</v>
      </c>
      <c r="F17" s="13" t="s">
        <v>426</v>
      </c>
      <c r="G17" s="1" t="s">
        <v>386</v>
      </c>
    </row>
    <row r="18" spans="1:7" ht="19.95" customHeight="1" x14ac:dyDescent="0.25">
      <c r="A18" s="11">
        <v>17</v>
      </c>
      <c r="B18" s="1" t="s">
        <v>221</v>
      </c>
      <c r="C18" s="1" t="s">
        <v>235</v>
      </c>
      <c r="D18" s="13" t="s">
        <v>661</v>
      </c>
      <c r="E18" s="13" t="s">
        <v>785</v>
      </c>
      <c r="F18" s="13" t="s">
        <v>426</v>
      </c>
      <c r="G18" s="1" t="s">
        <v>386</v>
      </c>
    </row>
    <row r="19" spans="1:7" ht="19.95" customHeight="1" x14ac:dyDescent="0.25">
      <c r="A19" s="11">
        <v>18</v>
      </c>
      <c r="B19" s="1" t="s">
        <v>221</v>
      </c>
      <c r="C19" s="1" t="s">
        <v>236</v>
      </c>
      <c r="D19" s="13" t="s">
        <v>471</v>
      </c>
      <c r="E19" s="13" t="s">
        <v>786</v>
      </c>
      <c r="F19" s="13" t="s">
        <v>426</v>
      </c>
      <c r="G19" s="1" t="s">
        <v>386</v>
      </c>
    </row>
  </sheetData>
  <autoFilter ref="B1:G19"/>
  <sortState ref="A2:K19">
    <sortCondition ref="B2"/>
  </sortState>
  <phoneticPr fontId="1" type="noConversion"/>
  <pageMargins left="0.5" right="0.5" top="1" bottom="1" header="0.5" footer="0.5"/>
  <pageSetup paperSize="9" orientation="portrait" useFirstPageNumber="1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27"/>
  <dimension ref="A1:I23"/>
  <sheetViews>
    <sheetView zoomScaleNormal="100" workbookViewId="0">
      <pane ySplit="1" topLeftCell="A2" activePane="bottomLeft" state="frozen"/>
      <selection pane="bottomLeft" activeCell="G12" sqref="G12"/>
    </sheetView>
  </sheetViews>
  <sheetFormatPr defaultColWidth="13.44140625" defaultRowHeight="13.2" x14ac:dyDescent="0.25"/>
  <cols>
    <col min="1" max="1" width="5.33203125" bestFit="1" customWidth="1"/>
    <col min="2" max="2" width="33.88671875" style="7" bestFit="1" customWidth="1"/>
    <col min="3" max="3" width="13.33203125" style="7" bestFit="1" customWidth="1"/>
    <col min="4" max="5" width="5.6640625" style="7" bestFit="1" customWidth="1"/>
    <col min="6" max="6" width="10.21875" style="7" bestFit="1" customWidth="1"/>
    <col min="7" max="7" width="19.33203125" style="7" bestFit="1" customWidth="1"/>
    <col min="8" max="8" width="19.33203125" bestFit="1" customWidth="1"/>
    <col min="9" max="9" width="3.5546875" bestFit="1" customWidth="1"/>
  </cols>
  <sheetData>
    <row r="1" spans="1:9" ht="19.95" customHeight="1" x14ac:dyDescent="0.25">
      <c r="A1" s="6" t="s">
        <v>417</v>
      </c>
      <c r="B1" s="6" t="s">
        <v>1</v>
      </c>
      <c r="C1" s="6" t="s">
        <v>2</v>
      </c>
      <c r="D1" s="12" t="s">
        <v>422</v>
      </c>
      <c r="E1" s="12" t="s">
        <v>423</v>
      </c>
      <c r="F1" s="12" t="s">
        <v>424</v>
      </c>
      <c r="G1" s="6" t="s">
        <v>384</v>
      </c>
      <c r="H1" s="8" t="s">
        <v>387</v>
      </c>
      <c r="I1" s="4">
        <f>COUNTIFS($G$2:$G$15,"國小中年級男子軍刀")</f>
        <v>14</v>
      </c>
    </row>
    <row r="2" spans="1:9" ht="19.95" customHeight="1" x14ac:dyDescent="0.25">
      <c r="A2" s="11">
        <v>1</v>
      </c>
      <c r="B2" s="1" t="s">
        <v>246</v>
      </c>
      <c r="C2" s="1" t="s">
        <v>252</v>
      </c>
      <c r="D2" s="13" t="s">
        <v>454</v>
      </c>
      <c r="E2" s="13" t="s">
        <v>787</v>
      </c>
      <c r="F2" s="13" t="s">
        <v>426</v>
      </c>
      <c r="G2" s="1" t="s">
        <v>387</v>
      </c>
    </row>
    <row r="3" spans="1:9" ht="19.95" customHeight="1" x14ac:dyDescent="0.25">
      <c r="A3" s="11">
        <v>2</v>
      </c>
      <c r="B3" s="1" t="s">
        <v>246</v>
      </c>
      <c r="C3" s="1" t="s">
        <v>253</v>
      </c>
      <c r="D3" s="13" t="s">
        <v>474</v>
      </c>
      <c r="E3" s="13" t="s">
        <v>788</v>
      </c>
      <c r="F3" s="13" t="s">
        <v>426</v>
      </c>
      <c r="G3" s="1" t="s">
        <v>387</v>
      </c>
    </row>
    <row r="4" spans="1:9" ht="19.95" customHeight="1" x14ac:dyDescent="0.25">
      <c r="A4" s="11">
        <v>3</v>
      </c>
      <c r="B4" s="1" t="s">
        <v>246</v>
      </c>
      <c r="C4" s="1" t="s">
        <v>254</v>
      </c>
      <c r="D4" s="13" t="s">
        <v>471</v>
      </c>
      <c r="E4" s="13" t="s">
        <v>789</v>
      </c>
      <c r="F4" s="13" t="s">
        <v>426</v>
      </c>
      <c r="G4" s="1" t="s">
        <v>387</v>
      </c>
    </row>
    <row r="5" spans="1:9" ht="19.95" customHeight="1" x14ac:dyDescent="0.25">
      <c r="A5" s="11">
        <v>4</v>
      </c>
      <c r="B5" s="1" t="s">
        <v>246</v>
      </c>
      <c r="C5" s="1" t="s">
        <v>255</v>
      </c>
      <c r="D5" s="13" t="s">
        <v>615</v>
      </c>
      <c r="E5" s="13" t="s">
        <v>790</v>
      </c>
      <c r="F5" s="13" t="s">
        <v>426</v>
      </c>
      <c r="G5" s="1" t="s">
        <v>387</v>
      </c>
    </row>
    <row r="6" spans="1:9" ht="19.95" customHeight="1" x14ac:dyDescent="0.25">
      <c r="A6" s="11">
        <v>5</v>
      </c>
      <c r="B6" s="1" t="s">
        <v>128</v>
      </c>
      <c r="C6" s="1" t="s">
        <v>140</v>
      </c>
      <c r="D6" s="13" t="s">
        <v>456</v>
      </c>
      <c r="E6" s="13" t="s">
        <v>551</v>
      </c>
      <c r="F6" s="13" t="s">
        <v>426</v>
      </c>
      <c r="G6" s="1" t="s">
        <v>387</v>
      </c>
    </row>
    <row r="7" spans="1:9" ht="19.95" customHeight="1" x14ac:dyDescent="0.25">
      <c r="A7" s="11">
        <v>6</v>
      </c>
      <c r="B7" s="1" t="s">
        <v>128</v>
      </c>
      <c r="C7" s="1" t="s">
        <v>141</v>
      </c>
      <c r="D7" s="13" t="s">
        <v>791</v>
      </c>
      <c r="E7" s="13" t="s">
        <v>792</v>
      </c>
      <c r="F7" s="13" t="s">
        <v>426</v>
      </c>
      <c r="G7" s="1" t="s">
        <v>387</v>
      </c>
    </row>
    <row r="8" spans="1:9" ht="19.95" customHeight="1" x14ac:dyDescent="0.25">
      <c r="A8" s="11">
        <v>7</v>
      </c>
      <c r="B8" s="1" t="s">
        <v>128</v>
      </c>
      <c r="C8" s="1" t="s">
        <v>377</v>
      </c>
      <c r="D8" s="13" t="s">
        <v>450</v>
      </c>
      <c r="E8" s="13" t="s">
        <v>793</v>
      </c>
      <c r="F8" s="13" t="s">
        <v>426</v>
      </c>
      <c r="G8" s="1" t="s">
        <v>387</v>
      </c>
    </row>
    <row r="9" spans="1:9" ht="19.95" customHeight="1" x14ac:dyDescent="0.25">
      <c r="A9" s="11">
        <v>8</v>
      </c>
      <c r="B9" s="1" t="s">
        <v>269</v>
      </c>
      <c r="C9" s="1" t="s">
        <v>273</v>
      </c>
      <c r="D9" s="13" t="s">
        <v>615</v>
      </c>
      <c r="E9" s="13" t="s">
        <v>794</v>
      </c>
      <c r="F9" s="13" t="s">
        <v>426</v>
      </c>
      <c r="G9" s="1" t="s">
        <v>387</v>
      </c>
    </row>
    <row r="10" spans="1:9" ht="19.95" customHeight="1" x14ac:dyDescent="0.25">
      <c r="A10" s="11">
        <v>9</v>
      </c>
      <c r="B10" s="1" t="s">
        <v>269</v>
      </c>
      <c r="C10" s="1" t="s">
        <v>274</v>
      </c>
      <c r="D10" s="13" t="s">
        <v>661</v>
      </c>
      <c r="E10" s="13" t="s">
        <v>795</v>
      </c>
      <c r="F10" s="13" t="s">
        <v>426</v>
      </c>
      <c r="G10" s="1" t="s">
        <v>387</v>
      </c>
    </row>
    <row r="11" spans="1:9" ht="19.95" customHeight="1" x14ac:dyDescent="0.25">
      <c r="A11" s="11">
        <v>10</v>
      </c>
      <c r="B11" s="1" t="s">
        <v>269</v>
      </c>
      <c r="C11" s="1" t="s">
        <v>275</v>
      </c>
      <c r="D11" s="13" t="s">
        <v>673</v>
      </c>
      <c r="E11" s="13" t="s">
        <v>796</v>
      </c>
      <c r="F11" s="13" t="s">
        <v>426</v>
      </c>
      <c r="G11" s="1" t="s">
        <v>387</v>
      </c>
    </row>
    <row r="12" spans="1:9" ht="19.95" customHeight="1" x14ac:dyDescent="0.25">
      <c r="A12" s="11">
        <v>11</v>
      </c>
      <c r="B12" s="1" t="s">
        <v>269</v>
      </c>
      <c r="C12" s="1" t="s">
        <v>276</v>
      </c>
      <c r="D12" s="13" t="s">
        <v>572</v>
      </c>
      <c r="E12" s="13" t="s">
        <v>797</v>
      </c>
      <c r="F12" s="13" t="s">
        <v>426</v>
      </c>
      <c r="G12" s="1" t="s">
        <v>387</v>
      </c>
    </row>
    <row r="13" spans="1:9" ht="19.95" customHeight="1" x14ac:dyDescent="0.25">
      <c r="A13" s="11">
        <v>12</v>
      </c>
      <c r="B13" s="1" t="s">
        <v>124</v>
      </c>
      <c r="C13" s="1" t="s">
        <v>378</v>
      </c>
      <c r="D13" s="13" t="s">
        <v>798</v>
      </c>
      <c r="E13" s="13" t="s">
        <v>799</v>
      </c>
      <c r="F13" s="13" t="s">
        <v>426</v>
      </c>
      <c r="G13" s="1" t="s">
        <v>387</v>
      </c>
    </row>
    <row r="14" spans="1:9" ht="19.95" customHeight="1" x14ac:dyDescent="0.25">
      <c r="A14" s="11">
        <v>13</v>
      </c>
      <c r="B14" s="1" t="s">
        <v>124</v>
      </c>
      <c r="C14" s="1" t="s">
        <v>352</v>
      </c>
      <c r="D14" s="13" t="s">
        <v>450</v>
      </c>
      <c r="E14" s="13" t="s">
        <v>800</v>
      </c>
      <c r="F14" s="13" t="s">
        <v>426</v>
      </c>
      <c r="G14" s="1" t="s">
        <v>387</v>
      </c>
    </row>
    <row r="15" spans="1:9" ht="19.95" customHeight="1" x14ac:dyDescent="0.25">
      <c r="A15" s="11">
        <v>14</v>
      </c>
      <c r="B15" s="1" t="s">
        <v>124</v>
      </c>
      <c r="C15" s="1" t="s">
        <v>126</v>
      </c>
      <c r="D15" s="13" t="s">
        <v>640</v>
      </c>
      <c r="E15" s="13" t="s">
        <v>801</v>
      </c>
      <c r="F15" s="13" t="s">
        <v>426</v>
      </c>
      <c r="G15" s="1" t="s">
        <v>387</v>
      </c>
    </row>
    <row r="16" spans="1:9" ht="19.95" customHeight="1" x14ac:dyDescent="0.25">
      <c r="A16" s="11"/>
      <c r="B16" s="1"/>
      <c r="C16" s="1"/>
      <c r="D16" s="1"/>
      <c r="E16" s="1"/>
      <c r="F16" s="1"/>
    </row>
    <row r="17" spans="1:6" ht="19.95" customHeight="1" x14ac:dyDescent="0.25">
      <c r="A17" s="11"/>
      <c r="B17" s="1"/>
      <c r="C17" s="1"/>
      <c r="D17" s="1"/>
      <c r="E17" s="1"/>
      <c r="F17" s="1"/>
    </row>
    <row r="18" spans="1:6" ht="19.95" customHeight="1" x14ac:dyDescent="0.25">
      <c r="A18" s="11"/>
      <c r="B18" s="1"/>
      <c r="C18" s="1"/>
      <c r="D18" s="1"/>
      <c r="E18" s="1"/>
      <c r="F18" s="1"/>
    </row>
    <row r="19" spans="1:6" ht="19.95" customHeight="1" x14ac:dyDescent="0.25">
      <c r="A19" s="11"/>
      <c r="B19" s="1"/>
      <c r="C19" s="1"/>
      <c r="D19" s="1"/>
      <c r="E19" s="1"/>
      <c r="F19" s="1"/>
    </row>
    <row r="20" spans="1:6" ht="19.95" customHeight="1" x14ac:dyDescent="0.25">
      <c r="B20" s="1"/>
      <c r="C20" s="1"/>
      <c r="D20" s="1"/>
      <c r="E20" s="1"/>
      <c r="F20" s="1"/>
    </row>
    <row r="21" spans="1:6" ht="19.95" customHeight="1" x14ac:dyDescent="0.25">
      <c r="B21" s="1"/>
      <c r="C21" s="1"/>
      <c r="D21" s="1"/>
      <c r="E21" s="1"/>
      <c r="F21" s="1"/>
    </row>
    <row r="22" spans="1:6" ht="19.95" customHeight="1" x14ac:dyDescent="0.25">
      <c r="B22" s="1"/>
      <c r="C22" s="1"/>
      <c r="D22" s="1"/>
      <c r="E22" s="1"/>
      <c r="F22" s="1"/>
    </row>
    <row r="23" spans="1:6" ht="19.95" customHeight="1" x14ac:dyDescent="0.25">
      <c r="B23" s="1"/>
      <c r="C23" s="1"/>
      <c r="D23" s="1"/>
      <c r="E23" s="1"/>
      <c r="F23" s="1"/>
    </row>
  </sheetData>
  <autoFilter ref="B1:G15"/>
  <sortState ref="A2:K15">
    <sortCondition ref="B2"/>
  </sortState>
  <phoneticPr fontId="1" type="noConversion"/>
  <pageMargins left="0.5" right="0.5" top="1" bottom="1" header="0.5" footer="0.5"/>
  <pageSetup paperSize="9" orientation="portrait" useFirstPageNumber="1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28"/>
  <dimension ref="A1:I15"/>
  <sheetViews>
    <sheetView zoomScaleNormal="100" workbookViewId="0">
      <pane ySplit="1" topLeftCell="A2" activePane="bottomLeft" state="frozen"/>
      <selection pane="bottomLeft" activeCell="H1" sqref="H1:I1048576"/>
    </sheetView>
  </sheetViews>
  <sheetFormatPr defaultRowHeight="13.2" x14ac:dyDescent="0.25"/>
  <cols>
    <col min="1" max="1" width="5.33203125" bestFit="1" customWidth="1"/>
    <col min="2" max="2" width="27.6640625" style="7" bestFit="1" customWidth="1"/>
    <col min="3" max="3" width="13.33203125" style="7" bestFit="1" customWidth="1"/>
    <col min="4" max="5" width="5.6640625" style="7" bestFit="1" customWidth="1"/>
    <col min="6" max="6" width="10.21875" style="7" bestFit="1" customWidth="1"/>
    <col min="7" max="7" width="19.33203125" style="7" bestFit="1" customWidth="1"/>
    <col min="8" max="8" width="19.33203125" bestFit="1" customWidth="1"/>
    <col min="9" max="9" width="2.5546875" bestFit="1" customWidth="1"/>
  </cols>
  <sheetData>
    <row r="1" spans="1:9" ht="19.95" customHeight="1" x14ac:dyDescent="0.25">
      <c r="A1" s="6" t="s">
        <v>417</v>
      </c>
      <c r="B1" s="6" t="s">
        <v>1</v>
      </c>
      <c r="C1" s="6" t="s">
        <v>2</v>
      </c>
      <c r="D1" s="16" t="s">
        <v>422</v>
      </c>
      <c r="E1" s="12" t="s">
        <v>423</v>
      </c>
      <c r="F1" s="12" t="s">
        <v>424</v>
      </c>
      <c r="G1" s="6" t="s">
        <v>384</v>
      </c>
      <c r="H1" s="8" t="s">
        <v>397</v>
      </c>
      <c r="I1" s="4">
        <f>COUNTIFS($G$2:$G$7,"國小低年級女子鈍劍")</f>
        <v>6</v>
      </c>
    </row>
    <row r="2" spans="1:9" ht="19.95" customHeight="1" x14ac:dyDescent="0.25">
      <c r="A2" s="11">
        <v>1</v>
      </c>
      <c r="B2" s="1" t="s">
        <v>246</v>
      </c>
      <c r="C2" s="1" t="s">
        <v>297</v>
      </c>
      <c r="D2" s="13" t="s">
        <v>599</v>
      </c>
      <c r="E2" s="13" t="s">
        <v>802</v>
      </c>
      <c r="F2" s="13" t="s">
        <v>425</v>
      </c>
      <c r="G2" s="8" t="s">
        <v>397</v>
      </c>
    </row>
    <row r="3" spans="1:9" ht="19.95" customHeight="1" x14ac:dyDescent="0.25">
      <c r="A3" s="11">
        <v>2</v>
      </c>
      <c r="B3" s="1" t="s">
        <v>178</v>
      </c>
      <c r="C3" s="1" t="s">
        <v>186</v>
      </c>
      <c r="D3" s="13" t="s">
        <v>458</v>
      </c>
      <c r="E3" s="13" t="s">
        <v>803</v>
      </c>
      <c r="F3" s="13" t="s">
        <v>425</v>
      </c>
      <c r="G3" s="8" t="s">
        <v>397</v>
      </c>
    </row>
    <row r="4" spans="1:9" ht="19.95" customHeight="1" x14ac:dyDescent="0.25">
      <c r="A4" s="11">
        <v>3</v>
      </c>
      <c r="B4" s="1" t="s">
        <v>178</v>
      </c>
      <c r="C4" s="1" t="s">
        <v>198</v>
      </c>
      <c r="D4" s="13" t="s">
        <v>454</v>
      </c>
      <c r="E4" s="13" t="s">
        <v>804</v>
      </c>
      <c r="F4" s="13" t="s">
        <v>425</v>
      </c>
      <c r="G4" s="8" t="s">
        <v>397</v>
      </c>
    </row>
    <row r="5" spans="1:9" ht="19.95" customHeight="1" x14ac:dyDescent="0.25">
      <c r="A5" s="11">
        <v>4</v>
      </c>
      <c r="B5" s="1" t="s">
        <v>15</v>
      </c>
      <c r="C5" s="1" t="s">
        <v>18</v>
      </c>
      <c r="D5" s="13" t="s">
        <v>491</v>
      </c>
      <c r="E5" s="13" t="s">
        <v>805</v>
      </c>
      <c r="F5" s="13" t="s">
        <v>425</v>
      </c>
      <c r="G5" s="8" t="s">
        <v>397</v>
      </c>
    </row>
    <row r="6" spans="1:9" ht="19.95" customHeight="1" x14ac:dyDescent="0.25">
      <c r="A6" s="11">
        <v>5</v>
      </c>
      <c r="B6" s="1" t="s">
        <v>41</v>
      </c>
      <c r="C6" s="1" t="s">
        <v>45</v>
      </c>
      <c r="D6" s="13" t="s">
        <v>454</v>
      </c>
      <c r="E6" s="13" t="s">
        <v>806</v>
      </c>
      <c r="F6" s="13" t="s">
        <v>425</v>
      </c>
      <c r="G6" s="8" t="s">
        <v>397</v>
      </c>
    </row>
    <row r="7" spans="1:9" ht="19.95" customHeight="1" x14ac:dyDescent="0.25">
      <c r="A7" s="11">
        <v>6</v>
      </c>
      <c r="B7" s="1" t="s">
        <v>41</v>
      </c>
      <c r="C7" s="1" t="s">
        <v>46</v>
      </c>
      <c r="D7" s="13" t="s">
        <v>807</v>
      </c>
      <c r="E7" s="13" t="s">
        <v>808</v>
      </c>
      <c r="F7" s="13" t="s">
        <v>425</v>
      </c>
      <c r="G7" s="8" t="s">
        <v>397</v>
      </c>
    </row>
    <row r="8" spans="1:9" x14ac:dyDescent="0.25">
      <c r="A8" s="11"/>
      <c r="D8" s="13" t="str">
        <f t="shared" ref="D8:D13" si="0">LEFT(C8,1)</f>
        <v/>
      </c>
      <c r="E8" s="13" t="str">
        <f t="shared" ref="E8:E13" si="1">RIGHT(C8,2)</f>
        <v/>
      </c>
      <c r="F8" s="13"/>
    </row>
    <row r="9" spans="1:9" x14ac:dyDescent="0.25">
      <c r="A9" s="11"/>
      <c r="D9" s="13" t="str">
        <f t="shared" si="0"/>
        <v/>
      </c>
      <c r="E9" s="13" t="str">
        <f t="shared" si="1"/>
        <v/>
      </c>
      <c r="F9" s="13"/>
    </row>
    <row r="10" spans="1:9" x14ac:dyDescent="0.25">
      <c r="A10" s="11"/>
      <c r="D10" s="13" t="str">
        <f t="shared" si="0"/>
        <v/>
      </c>
      <c r="E10" s="13" t="str">
        <f t="shared" si="1"/>
        <v/>
      </c>
      <c r="F10" s="13"/>
    </row>
    <row r="11" spans="1:9" x14ac:dyDescent="0.25">
      <c r="A11" s="11"/>
      <c r="D11" s="13" t="str">
        <f t="shared" si="0"/>
        <v/>
      </c>
      <c r="E11" s="13" t="str">
        <f t="shared" si="1"/>
        <v/>
      </c>
      <c r="F11" s="13"/>
    </row>
    <row r="12" spans="1:9" x14ac:dyDescent="0.25">
      <c r="A12" s="11"/>
      <c r="D12" s="13" t="str">
        <f t="shared" si="0"/>
        <v/>
      </c>
      <c r="E12" s="13" t="str">
        <f t="shared" si="1"/>
        <v/>
      </c>
      <c r="F12" s="13"/>
    </row>
    <row r="13" spans="1:9" x14ac:dyDescent="0.25">
      <c r="A13" s="11"/>
      <c r="D13" s="13" t="str">
        <f t="shared" si="0"/>
        <v/>
      </c>
      <c r="E13" s="13" t="str">
        <f t="shared" si="1"/>
        <v/>
      </c>
      <c r="F13" s="13"/>
    </row>
    <row r="14" spans="1:9" x14ac:dyDescent="0.25">
      <c r="A14" s="11"/>
    </row>
    <row r="15" spans="1:9" x14ac:dyDescent="0.25">
      <c r="A15" s="11"/>
    </row>
  </sheetData>
  <autoFilter ref="B1:G7"/>
  <sortState ref="A2:K7">
    <sortCondition ref="B2"/>
  </sortState>
  <phoneticPr fontId="1" type="noConversion"/>
  <pageMargins left="0.5" right="0.5" top="1" bottom="1" header="0.5" footer="0.5"/>
  <pageSetup paperSize="9" orientation="portrait" useFirstPageNumber="1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29"/>
  <dimension ref="A1:I13"/>
  <sheetViews>
    <sheetView zoomScaleNormal="100" workbookViewId="0">
      <pane ySplit="1" topLeftCell="A2" activePane="bottomLeft" state="frozen"/>
      <selection pane="bottomLeft" activeCell="H7" sqref="H7"/>
    </sheetView>
  </sheetViews>
  <sheetFormatPr defaultRowHeight="13.2" x14ac:dyDescent="0.25"/>
  <cols>
    <col min="1" max="1" width="5.33203125" bestFit="1" customWidth="1"/>
    <col min="2" max="2" width="23.5546875" style="7" bestFit="1" customWidth="1"/>
    <col min="3" max="3" width="13.33203125" style="7" bestFit="1" customWidth="1"/>
    <col min="4" max="5" width="5.6640625" style="7" bestFit="1" customWidth="1"/>
    <col min="6" max="6" width="10.21875" style="7" bestFit="1" customWidth="1"/>
    <col min="7" max="7" width="19.33203125" style="7" bestFit="1" customWidth="1"/>
    <col min="8" max="8" width="19.33203125" bestFit="1" customWidth="1"/>
    <col min="9" max="9" width="3.5546875" bestFit="1" customWidth="1"/>
  </cols>
  <sheetData>
    <row r="1" spans="1:9" ht="19.95" customHeight="1" x14ac:dyDescent="0.25">
      <c r="A1" s="6" t="s">
        <v>417</v>
      </c>
      <c r="B1" s="6" t="s">
        <v>1</v>
      </c>
      <c r="C1" s="6" t="s">
        <v>2</v>
      </c>
      <c r="D1" s="12" t="s">
        <v>422</v>
      </c>
      <c r="E1" s="12" t="s">
        <v>423</v>
      </c>
      <c r="F1" s="12" t="s">
        <v>424</v>
      </c>
      <c r="G1" s="6" t="s">
        <v>384</v>
      </c>
      <c r="H1" s="8" t="s">
        <v>399</v>
      </c>
      <c r="I1" s="4">
        <f>COUNTIFS($G$2:$G$13,"國小低年級女子銳劍")</f>
        <v>12</v>
      </c>
    </row>
    <row r="2" spans="1:9" ht="19.95" customHeight="1" x14ac:dyDescent="0.25">
      <c r="A2" s="11">
        <v>1</v>
      </c>
      <c r="B2" s="1" t="s">
        <v>10</v>
      </c>
      <c r="C2" s="1" t="s">
        <v>328</v>
      </c>
      <c r="D2" s="13" t="s">
        <v>450</v>
      </c>
      <c r="E2" s="13" t="s">
        <v>809</v>
      </c>
      <c r="F2" s="13" t="s">
        <v>425</v>
      </c>
      <c r="G2" s="8" t="s">
        <v>399</v>
      </c>
    </row>
    <row r="3" spans="1:9" ht="19.95" customHeight="1" x14ac:dyDescent="0.25">
      <c r="A3" s="11">
        <v>2</v>
      </c>
      <c r="B3" s="1" t="s">
        <v>10</v>
      </c>
      <c r="C3" s="1" t="s">
        <v>26</v>
      </c>
      <c r="D3" s="13" t="s">
        <v>595</v>
      </c>
      <c r="E3" s="13" t="s">
        <v>810</v>
      </c>
      <c r="F3" s="13" t="s">
        <v>425</v>
      </c>
      <c r="G3" s="8" t="s">
        <v>399</v>
      </c>
      <c r="H3" s="7"/>
    </row>
    <row r="4" spans="1:9" ht="19.95" customHeight="1" x14ac:dyDescent="0.25">
      <c r="A4" s="11">
        <v>3</v>
      </c>
      <c r="B4" s="1" t="s">
        <v>10</v>
      </c>
      <c r="C4" s="1" t="s">
        <v>38</v>
      </c>
      <c r="D4" s="13" t="s">
        <v>474</v>
      </c>
      <c r="E4" s="13" t="s">
        <v>811</v>
      </c>
      <c r="F4" s="13" t="s">
        <v>425</v>
      </c>
      <c r="G4" s="8" t="s">
        <v>399</v>
      </c>
    </row>
    <row r="5" spans="1:9" ht="19.95" customHeight="1" x14ac:dyDescent="0.25">
      <c r="A5" s="11">
        <v>4</v>
      </c>
      <c r="B5" s="1" t="s">
        <v>10</v>
      </c>
      <c r="C5" s="1" t="s">
        <v>351</v>
      </c>
      <c r="D5" s="13" t="s">
        <v>469</v>
      </c>
      <c r="E5" s="13" t="s">
        <v>812</v>
      </c>
      <c r="F5" s="13" t="s">
        <v>425</v>
      </c>
      <c r="G5" s="8" t="s">
        <v>399</v>
      </c>
    </row>
    <row r="6" spans="1:9" ht="19.95" customHeight="1" x14ac:dyDescent="0.25">
      <c r="A6" s="11">
        <v>5</v>
      </c>
      <c r="B6" s="1" t="s">
        <v>146</v>
      </c>
      <c r="C6" s="1" t="s">
        <v>151</v>
      </c>
      <c r="D6" s="13" t="s">
        <v>471</v>
      </c>
      <c r="E6" s="13" t="s">
        <v>813</v>
      </c>
      <c r="F6" s="13" t="s">
        <v>425</v>
      </c>
      <c r="G6" s="8" t="s">
        <v>399</v>
      </c>
    </row>
    <row r="7" spans="1:9" ht="19.95" customHeight="1" x14ac:dyDescent="0.25">
      <c r="A7" s="11">
        <v>6</v>
      </c>
      <c r="B7" s="1" t="s">
        <v>68</v>
      </c>
      <c r="C7" s="1" t="s">
        <v>69</v>
      </c>
      <c r="D7" s="13" t="s">
        <v>525</v>
      </c>
      <c r="E7" s="13" t="s">
        <v>814</v>
      </c>
      <c r="F7" s="13" t="s">
        <v>425</v>
      </c>
      <c r="G7" s="8" t="s">
        <v>399</v>
      </c>
    </row>
    <row r="8" spans="1:9" ht="19.95" customHeight="1" x14ac:dyDescent="0.25">
      <c r="A8" s="11">
        <v>7</v>
      </c>
      <c r="B8" s="1" t="s">
        <v>68</v>
      </c>
      <c r="C8" s="1" t="s">
        <v>70</v>
      </c>
      <c r="D8" s="13" t="s">
        <v>557</v>
      </c>
      <c r="E8" s="13" t="s">
        <v>815</v>
      </c>
      <c r="F8" s="13" t="s">
        <v>425</v>
      </c>
      <c r="G8" s="8" t="s">
        <v>399</v>
      </c>
    </row>
    <row r="9" spans="1:9" ht="19.95" customHeight="1" x14ac:dyDescent="0.25">
      <c r="A9" s="11">
        <v>8</v>
      </c>
      <c r="B9" s="1" t="s">
        <v>68</v>
      </c>
      <c r="C9" s="1" t="s">
        <v>71</v>
      </c>
      <c r="D9" s="13" t="s">
        <v>816</v>
      </c>
      <c r="E9" s="13" t="s">
        <v>817</v>
      </c>
      <c r="F9" s="13" t="s">
        <v>425</v>
      </c>
      <c r="G9" s="8" t="s">
        <v>399</v>
      </c>
    </row>
    <row r="10" spans="1:9" ht="19.95" customHeight="1" x14ac:dyDescent="0.25">
      <c r="A10" s="11">
        <v>9</v>
      </c>
      <c r="B10" s="1" t="s">
        <v>68</v>
      </c>
      <c r="C10" s="1" t="s">
        <v>72</v>
      </c>
      <c r="D10" s="13" t="s">
        <v>818</v>
      </c>
      <c r="E10" s="13" t="s">
        <v>819</v>
      </c>
      <c r="F10" s="13" t="s">
        <v>425</v>
      </c>
      <c r="G10" s="8" t="s">
        <v>399</v>
      </c>
    </row>
    <row r="11" spans="1:9" ht="19.95" customHeight="1" x14ac:dyDescent="0.25">
      <c r="A11" s="11">
        <v>10</v>
      </c>
      <c r="B11" s="1" t="s">
        <v>68</v>
      </c>
      <c r="C11" s="1" t="s">
        <v>73</v>
      </c>
      <c r="D11" s="13" t="s">
        <v>498</v>
      </c>
      <c r="E11" s="13" t="s">
        <v>820</v>
      </c>
      <c r="F11" s="13" t="s">
        <v>425</v>
      </c>
      <c r="G11" s="8" t="s">
        <v>399</v>
      </c>
    </row>
    <row r="12" spans="1:9" ht="19.95" customHeight="1" x14ac:dyDescent="0.25">
      <c r="A12" s="11">
        <v>11</v>
      </c>
      <c r="B12" s="1" t="s">
        <v>221</v>
      </c>
      <c r="C12" s="1" t="s">
        <v>244</v>
      </c>
      <c r="D12" s="13" t="s">
        <v>653</v>
      </c>
      <c r="E12" s="13" t="s">
        <v>821</v>
      </c>
      <c r="F12" s="13" t="s">
        <v>425</v>
      </c>
      <c r="G12" s="8" t="s">
        <v>399</v>
      </c>
    </row>
    <row r="13" spans="1:9" ht="19.95" customHeight="1" x14ac:dyDescent="0.25">
      <c r="A13" s="11">
        <v>12</v>
      </c>
      <c r="B13" s="1" t="s">
        <v>221</v>
      </c>
      <c r="C13" s="1" t="s">
        <v>245</v>
      </c>
      <c r="D13" s="13" t="s">
        <v>513</v>
      </c>
      <c r="E13" s="13" t="s">
        <v>822</v>
      </c>
      <c r="F13" s="13" t="s">
        <v>425</v>
      </c>
      <c r="G13" s="8" t="s">
        <v>399</v>
      </c>
    </row>
  </sheetData>
  <autoFilter ref="B1:G13"/>
  <sortState ref="A2:K13">
    <sortCondition ref="B2"/>
  </sortState>
  <phoneticPr fontId="1" type="noConversion"/>
  <pageMargins left="0.5" right="0.5" top="1" bottom="1" header="0.5" footer="0.5"/>
  <pageSetup paperSize="9" orientation="portrait" useFirstPageNumber="1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30"/>
  <dimension ref="A1:I15"/>
  <sheetViews>
    <sheetView zoomScaleNormal="100" workbookViewId="0">
      <pane ySplit="1" topLeftCell="A2" activePane="bottomLeft" state="frozen"/>
      <selection pane="bottomLeft" activeCell="H8" sqref="H8"/>
    </sheetView>
  </sheetViews>
  <sheetFormatPr defaultRowHeight="13.2" x14ac:dyDescent="0.25"/>
  <cols>
    <col min="1" max="1" width="5.33203125" bestFit="1" customWidth="1"/>
    <col min="2" max="2" width="27.6640625" style="7" bestFit="1" customWidth="1"/>
    <col min="3" max="3" width="13.33203125" style="7" bestFit="1" customWidth="1"/>
    <col min="4" max="5" width="5.6640625" style="7" bestFit="1" customWidth="1"/>
    <col min="6" max="6" width="10.21875" style="7" bestFit="1" customWidth="1"/>
    <col min="7" max="7" width="19.33203125" style="7" bestFit="1" customWidth="1"/>
    <col min="8" max="8" width="19.33203125" bestFit="1" customWidth="1"/>
    <col min="9" max="9" width="2.5546875" bestFit="1" customWidth="1"/>
  </cols>
  <sheetData>
    <row r="1" spans="1:9" ht="19.95" customHeight="1" x14ac:dyDescent="0.25">
      <c r="A1" s="6" t="s">
        <v>417</v>
      </c>
      <c r="B1" s="6" t="s">
        <v>1</v>
      </c>
      <c r="C1" s="6" t="s">
        <v>2</v>
      </c>
      <c r="D1" s="12" t="s">
        <v>422</v>
      </c>
      <c r="E1" s="12" t="s">
        <v>423</v>
      </c>
      <c r="F1" s="12" t="s">
        <v>424</v>
      </c>
      <c r="G1" s="6" t="s">
        <v>384</v>
      </c>
      <c r="H1" s="8" t="s">
        <v>398</v>
      </c>
      <c r="I1" s="4">
        <f>COUNTIFS($G$2:$G$4,"國小低年級女子軍刀")</f>
        <v>3</v>
      </c>
    </row>
    <row r="2" spans="1:9" ht="19.95" customHeight="1" x14ac:dyDescent="0.25">
      <c r="A2" s="11">
        <v>1</v>
      </c>
      <c r="B2" s="1" t="s">
        <v>246</v>
      </c>
      <c r="C2" s="1" t="s">
        <v>248</v>
      </c>
      <c r="D2" s="13" t="s">
        <v>471</v>
      </c>
      <c r="E2" s="13" t="s">
        <v>823</v>
      </c>
      <c r="F2" s="13" t="s">
        <v>425</v>
      </c>
      <c r="G2" s="8" t="s">
        <v>398</v>
      </c>
    </row>
    <row r="3" spans="1:9" ht="19.95" customHeight="1" x14ac:dyDescent="0.25">
      <c r="A3" s="11">
        <v>2</v>
      </c>
      <c r="B3" s="1" t="s">
        <v>246</v>
      </c>
      <c r="C3" s="1" t="s">
        <v>250</v>
      </c>
      <c r="D3" s="13" t="s">
        <v>474</v>
      </c>
      <c r="E3" s="13" t="s">
        <v>824</v>
      </c>
      <c r="F3" s="13" t="s">
        <v>425</v>
      </c>
      <c r="G3" s="8" t="s">
        <v>398</v>
      </c>
    </row>
    <row r="4" spans="1:9" ht="19.95" customHeight="1" x14ac:dyDescent="0.25">
      <c r="A4" s="11">
        <v>3</v>
      </c>
      <c r="B4" s="1" t="s">
        <v>246</v>
      </c>
      <c r="C4" s="1" t="s">
        <v>416</v>
      </c>
      <c r="D4" s="13" t="s">
        <v>471</v>
      </c>
      <c r="E4" s="13" t="s">
        <v>825</v>
      </c>
      <c r="F4" s="13" t="s">
        <v>425</v>
      </c>
      <c r="G4" s="8" t="s">
        <v>398</v>
      </c>
    </row>
    <row r="5" spans="1:9" x14ac:dyDescent="0.25">
      <c r="A5" s="11"/>
      <c r="D5" s="13" t="str">
        <f t="shared" ref="D5:D15" si="0">LEFT(C5,1)</f>
        <v/>
      </c>
      <c r="E5" s="13" t="str">
        <f t="shared" ref="E5:E15" si="1">RIGHT(C5,2)</f>
        <v/>
      </c>
      <c r="F5" s="13"/>
    </row>
    <row r="6" spans="1:9" x14ac:dyDescent="0.25">
      <c r="A6" s="11"/>
      <c r="D6" s="13" t="str">
        <f t="shared" si="0"/>
        <v/>
      </c>
      <c r="E6" s="13" t="str">
        <f t="shared" si="1"/>
        <v/>
      </c>
      <c r="F6" s="13"/>
    </row>
    <row r="7" spans="1:9" x14ac:dyDescent="0.25">
      <c r="A7" s="11"/>
      <c r="D7" s="13" t="str">
        <f t="shared" si="0"/>
        <v/>
      </c>
      <c r="E7" s="13" t="str">
        <f t="shared" si="1"/>
        <v/>
      </c>
      <c r="F7" s="13"/>
    </row>
    <row r="8" spans="1:9" x14ac:dyDescent="0.25">
      <c r="A8" s="11"/>
      <c r="D8" s="13" t="str">
        <f t="shared" si="0"/>
        <v/>
      </c>
      <c r="E8" s="13" t="str">
        <f t="shared" si="1"/>
        <v/>
      </c>
      <c r="F8" s="13"/>
    </row>
    <row r="9" spans="1:9" x14ac:dyDescent="0.25">
      <c r="A9" s="11"/>
      <c r="D9" s="13" t="str">
        <f t="shared" si="0"/>
        <v/>
      </c>
      <c r="E9" s="13" t="str">
        <f t="shared" si="1"/>
        <v/>
      </c>
      <c r="F9" s="13"/>
    </row>
    <row r="10" spans="1:9" x14ac:dyDescent="0.25">
      <c r="A10" s="11"/>
      <c r="D10" s="13" t="str">
        <f t="shared" si="0"/>
        <v/>
      </c>
      <c r="E10" s="13" t="str">
        <f t="shared" si="1"/>
        <v/>
      </c>
      <c r="F10" s="13"/>
    </row>
    <row r="11" spans="1:9" x14ac:dyDescent="0.25">
      <c r="A11" s="11"/>
      <c r="D11" s="13" t="str">
        <f t="shared" si="0"/>
        <v/>
      </c>
      <c r="E11" s="13" t="str">
        <f t="shared" si="1"/>
        <v/>
      </c>
      <c r="F11" s="13"/>
    </row>
    <row r="12" spans="1:9" x14ac:dyDescent="0.25">
      <c r="A12" s="11"/>
      <c r="D12" s="13" t="str">
        <f t="shared" si="0"/>
        <v/>
      </c>
      <c r="E12" s="13" t="str">
        <f t="shared" si="1"/>
        <v/>
      </c>
      <c r="F12" s="13"/>
    </row>
    <row r="13" spans="1:9" x14ac:dyDescent="0.25">
      <c r="A13" s="11"/>
      <c r="D13" s="13" t="str">
        <f t="shared" si="0"/>
        <v/>
      </c>
      <c r="E13" s="13" t="str">
        <f t="shared" si="1"/>
        <v/>
      </c>
      <c r="F13" s="13"/>
    </row>
    <row r="14" spans="1:9" x14ac:dyDescent="0.25">
      <c r="D14" s="13" t="str">
        <f t="shared" si="0"/>
        <v/>
      </c>
      <c r="E14" s="13" t="str">
        <f t="shared" si="1"/>
        <v/>
      </c>
      <c r="F14" s="13"/>
    </row>
    <row r="15" spans="1:9" x14ac:dyDescent="0.25">
      <c r="D15" s="13" t="str">
        <f t="shared" si="0"/>
        <v/>
      </c>
      <c r="E15" s="13" t="str">
        <f t="shared" si="1"/>
        <v/>
      </c>
      <c r="F15" s="13"/>
    </row>
  </sheetData>
  <autoFilter ref="B1:G4"/>
  <phoneticPr fontId="1" type="noConversion"/>
  <pageMargins left="0.5" right="0.5" top="1" bottom="1" header="0.5" footer="0.5"/>
  <pageSetup paperSize="9" orientation="portrait" useFirstPageNumber="1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31"/>
  <dimension ref="A1:I12"/>
  <sheetViews>
    <sheetView zoomScaleNormal="100" workbookViewId="0">
      <pane ySplit="1" topLeftCell="A2" activePane="bottomLeft" state="frozen"/>
      <selection pane="bottomLeft" activeCell="G4" sqref="G4"/>
    </sheetView>
  </sheetViews>
  <sheetFormatPr defaultRowHeight="13.2" x14ac:dyDescent="0.25"/>
  <cols>
    <col min="1" max="1" width="5.33203125" bestFit="1" customWidth="1"/>
    <col min="2" max="2" width="25.5546875" style="7" bestFit="1" customWidth="1"/>
    <col min="3" max="3" width="13.33203125" style="7" bestFit="1" customWidth="1"/>
    <col min="4" max="4" width="6.109375" style="7" bestFit="1" customWidth="1"/>
    <col min="5" max="5" width="5.77734375" style="7" bestFit="1" customWidth="1"/>
    <col min="6" max="6" width="10.21875" style="7" bestFit="1" customWidth="1"/>
    <col min="7" max="7" width="19.33203125" style="7" bestFit="1" customWidth="1"/>
    <col min="8" max="8" width="19.33203125" bestFit="1" customWidth="1"/>
    <col min="9" max="9" width="3.5546875" bestFit="1" customWidth="1"/>
  </cols>
  <sheetData>
    <row r="1" spans="1:9" ht="19.95" customHeight="1" x14ac:dyDescent="0.25">
      <c r="A1" s="6" t="s">
        <v>417</v>
      </c>
      <c r="B1" s="6" t="s">
        <v>1</v>
      </c>
      <c r="C1" s="6" t="s">
        <v>2</v>
      </c>
      <c r="D1" s="12" t="s">
        <v>422</v>
      </c>
      <c r="E1" s="12" t="s">
        <v>423</v>
      </c>
      <c r="F1" s="12" t="s">
        <v>424</v>
      </c>
      <c r="G1" s="6" t="s">
        <v>384</v>
      </c>
      <c r="H1" s="8" t="s">
        <v>400</v>
      </c>
      <c r="I1" s="4">
        <f>COUNTIFS($G$2:$G$12,"國小低年級男子鈍劍")</f>
        <v>11</v>
      </c>
    </row>
    <row r="2" spans="1:9" ht="19.95" customHeight="1" x14ac:dyDescent="0.25">
      <c r="A2" s="11">
        <v>1</v>
      </c>
      <c r="B2" s="1" t="s">
        <v>349</v>
      </c>
      <c r="C2" s="1" t="s">
        <v>350</v>
      </c>
      <c r="D2" s="13" t="s">
        <v>498</v>
      </c>
      <c r="E2" s="13" t="s">
        <v>826</v>
      </c>
      <c r="F2" s="13" t="s">
        <v>426</v>
      </c>
      <c r="G2" s="8" t="s">
        <v>400</v>
      </c>
    </row>
    <row r="3" spans="1:9" ht="19.95" customHeight="1" x14ac:dyDescent="0.25">
      <c r="A3" s="11">
        <v>2</v>
      </c>
      <c r="B3" s="1" t="s">
        <v>320</v>
      </c>
      <c r="C3" s="1" t="s">
        <v>335</v>
      </c>
      <c r="D3" s="13" t="s">
        <v>458</v>
      </c>
      <c r="E3" s="13" t="s">
        <v>827</v>
      </c>
      <c r="F3" s="13" t="s">
        <v>426</v>
      </c>
      <c r="G3" s="8" t="s">
        <v>400</v>
      </c>
    </row>
    <row r="4" spans="1:9" ht="19.95" customHeight="1" x14ac:dyDescent="0.25">
      <c r="A4" s="11">
        <v>3</v>
      </c>
      <c r="B4" s="1" t="s">
        <v>178</v>
      </c>
      <c r="C4" s="1" t="s">
        <v>180</v>
      </c>
      <c r="D4" s="13" t="s">
        <v>746</v>
      </c>
      <c r="E4" s="13" t="s">
        <v>828</v>
      </c>
      <c r="F4" s="13" t="s">
        <v>426</v>
      </c>
      <c r="G4" s="8" t="s">
        <v>400</v>
      </c>
    </row>
    <row r="5" spans="1:9" ht="19.95" customHeight="1" x14ac:dyDescent="0.25">
      <c r="A5" s="11">
        <v>4</v>
      </c>
      <c r="B5" s="1" t="s">
        <v>178</v>
      </c>
      <c r="C5" s="1" t="s">
        <v>445</v>
      </c>
      <c r="D5" s="13" t="s">
        <v>447</v>
      </c>
      <c r="E5" s="13" t="s">
        <v>446</v>
      </c>
      <c r="F5" s="13" t="s">
        <v>426</v>
      </c>
      <c r="G5" s="8" t="s">
        <v>400</v>
      </c>
    </row>
    <row r="6" spans="1:9" ht="19.95" customHeight="1" x14ac:dyDescent="0.25">
      <c r="A6" s="11">
        <v>5</v>
      </c>
      <c r="B6" s="1" t="s">
        <v>178</v>
      </c>
      <c r="C6" s="1" t="s">
        <v>191</v>
      </c>
      <c r="D6" s="13" t="s">
        <v>829</v>
      </c>
      <c r="E6" s="13" t="s">
        <v>830</v>
      </c>
      <c r="F6" s="13" t="s">
        <v>426</v>
      </c>
      <c r="G6" s="8" t="s">
        <v>400</v>
      </c>
    </row>
    <row r="7" spans="1:9" ht="19.95" customHeight="1" x14ac:dyDescent="0.25">
      <c r="A7" s="11">
        <v>6</v>
      </c>
      <c r="B7" s="1" t="s">
        <v>178</v>
      </c>
      <c r="C7" s="1" t="s">
        <v>193</v>
      </c>
      <c r="D7" s="13" t="s">
        <v>500</v>
      </c>
      <c r="E7" s="13" t="s">
        <v>831</v>
      </c>
      <c r="F7" s="13" t="s">
        <v>426</v>
      </c>
      <c r="G7" s="8" t="s">
        <v>400</v>
      </c>
    </row>
    <row r="8" spans="1:9" ht="19.95" customHeight="1" x14ac:dyDescent="0.25">
      <c r="A8" s="11">
        <v>7</v>
      </c>
      <c r="B8" s="1" t="s">
        <v>178</v>
      </c>
      <c r="C8" s="1" t="s">
        <v>206</v>
      </c>
      <c r="D8" s="13" t="s">
        <v>574</v>
      </c>
      <c r="E8" s="13" t="s">
        <v>832</v>
      </c>
      <c r="F8" s="13" t="s">
        <v>426</v>
      </c>
      <c r="G8" s="8" t="s">
        <v>400</v>
      </c>
    </row>
    <row r="9" spans="1:9" ht="19.95" customHeight="1" x14ac:dyDescent="0.25">
      <c r="A9" s="11">
        <v>9</v>
      </c>
      <c r="B9" s="1" t="s">
        <v>15</v>
      </c>
      <c r="C9" s="1" t="s">
        <v>19</v>
      </c>
      <c r="D9" s="13" t="s">
        <v>500</v>
      </c>
      <c r="E9" s="13" t="s">
        <v>833</v>
      </c>
      <c r="F9" s="13" t="s">
        <v>426</v>
      </c>
      <c r="G9" s="8" t="s">
        <v>400</v>
      </c>
    </row>
    <row r="10" spans="1:9" ht="19.95" customHeight="1" x14ac:dyDescent="0.25">
      <c r="A10" s="11">
        <v>10</v>
      </c>
      <c r="B10" s="1" t="s">
        <v>41</v>
      </c>
      <c r="C10" s="1" t="s">
        <v>42</v>
      </c>
      <c r="D10" s="13" t="s">
        <v>807</v>
      </c>
      <c r="E10" s="13" t="s">
        <v>834</v>
      </c>
      <c r="F10" s="13" t="s">
        <v>426</v>
      </c>
      <c r="G10" s="8" t="s">
        <v>400</v>
      </c>
    </row>
    <row r="11" spans="1:9" ht="19.95" customHeight="1" x14ac:dyDescent="0.25">
      <c r="A11" s="11">
        <v>11</v>
      </c>
      <c r="B11" s="1" t="s">
        <v>41</v>
      </c>
      <c r="C11" s="1" t="s">
        <v>43</v>
      </c>
      <c r="D11" s="13" t="s">
        <v>593</v>
      </c>
      <c r="E11" s="13" t="s">
        <v>835</v>
      </c>
      <c r="F11" s="13" t="s">
        <v>426</v>
      </c>
      <c r="G11" s="8" t="s">
        <v>400</v>
      </c>
    </row>
    <row r="12" spans="1:9" ht="19.95" customHeight="1" x14ac:dyDescent="0.25">
      <c r="A12" s="11">
        <v>12</v>
      </c>
      <c r="B12" s="1" t="s">
        <v>41</v>
      </c>
      <c r="C12" s="1" t="s">
        <v>44</v>
      </c>
      <c r="D12" s="13" t="s">
        <v>454</v>
      </c>
      <c r="E12" s="13" t="s">
        <v>836</v>
      </c>
      <c r="F12" s="13" t="s">
        <v>426</v>
      </c>
      <c r="G12" s="8" t="s">
        <v>400</v>
      </c>
    </row>
  </sheetData>
  <autoFilter ref="B1:G12"/>
  <sortState ref="A2:K12">
    <sortCondition ref="B2"/>
  </sortState>
  <phoneticPr fontId="1" type="noConversion"/>
  <pageMargins left="0.5" right="0.5" top="1" bottom="1" header="0.5" footer="0.5"/>
  <pageSetup paperSize="9" orientation="portrait" useFirstPageNumber="1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32"/>
  <dimension ref="A1:I42"/>
  <sheetViews>
    <sheetView zoomScaleNormal="100" workbookViewId="0">
      <pane ySplit="1" topLeftCell="A2" activePane="bottomLeft" state="frozen"/>
      <selection pane="bottomLeft" activeCell="G6" sqref="G6"/>
    </sheetView>
  </sheetViews>
  <sheetFormatPr defaultRowHeight="13.2" x14ac:dyDescent="0.25"/>
  <cols>
    <col min="1" max="1" width="5.33203125" bestFit="1" customWidth="1"/>
    <col min="2" max="2" width="23.5546875" style="7" bestFit="1" customWidth="1"/>
    <col min="3" max="3" width="13.33203125" style="7" bestFit="1" customWidth="1"/>
    <col min="4" max="5" width="5.6640625" style="7" bestFit="1" customWidth="1"/>
    <col min="6" max="6" width="10.21875" style="7" bestFit="1" customWidth="1"/>
    <col min="7" max="7" width="19.33203125" style="7" bestFit="1" customWidth="1"/>
    <col min="8" max="8" width="19.33203125" bestFit="1" customWidth="1"/>
    <col min="9" max="9" width="3.5546875" bestFit="1" customWidth="1"/>
  </cols>
  <sheetData>
    <row r="1" spans="1:9" ht="19.95" customHeight="1" x14ac:dyDescent="0.25">
      <c r="A1" s="6" t="s">
        <v>417</v>
      </c>
      <c r="B1" s="6" t="s">
        <v>1</v>
      </c>
      <c r="C1" s="6" t="s">
        <v>2</v>
      </c>
      <c r="D1" s="12" t="s">
        <v>422</v>
      </c>
      <c r="E1" s="12" t="s">
        <v>423</v>
      </c>
      <c r="F1" s="12" t="s">
        <v>424</v>
      </c>
      <c r="G1" s="6" t="s">
        <v>384</v>
      </c>
      <c r="H1" s="8" t="s">
        <v>401</v>
      </c>
      <c r="I1" s="4">
        <f>COUNTIFS($G$2:$G$22,"國小低年級男子銳劍")</f>
        <v>21</v>
      </c>
    </row>
    <row r="2" spans="1:9" ht="19.95" customHeight="1" x14ac:dyDescent="0.25">
      <c r="A2" s="11">
        <v>1</v>
      </c>
      <c r="B2" s="1" t="s">
        <v>364</v>
      </c>
      <c r="C2" s="1" t="s">
        <v>365</v>
      </c>
      <c r="D2" s="13" t="s">
        <v>471</v>
      </c>
      <c r="E2" s="13" t="s">
        <v>837</v>
      </c>
      <c r="F2" s="13" t="s">
        <v>426</v>
      </c>
      <c r="G2" s="8" t="s">
        <v>401</v>
      </c>
    </row>
    <row r="3" spans="1:9" ht="19.95" customHeight="1" x14ac:dyDescent="0.25">
      <c r="A3" s="11">
        <v>2</v>
      </c>
      <c r="B3" s="1" t="s">
        <v>10</v>
      </c>
      <c r="C3" s="1" t="s">
        <v>323</v>
      </c>
      <c r="D3" s="13" t="s">
        <v>530</v>
      </c>
      <c r="E3" s="13" t="s">
        <v>838</v>
      </c>
      <c r="F3" s="13" t="s">
        <v>426</v>
      </c>
      <c r="G3" s="8" t="s">
        <v>401</v>
      </c>
    </row>
    <row r="4" spans="1:9" ht="19.95" customHeight="1" x14ac:dyDescent="0.25">
      <c r="A4" s="11">
        <v>3</v>
      </c>
      <c r="B4" s="1" t="s">
        <v>10</v>
      </c>
      <c r="C4" s="1" t="s">
        <v>325</v>
      </c>
      <c r="D4" s="13" t="s">
        <v>450</v>
      </c>
      <c r="E4" s="13" t="s">
        <v>839</v>
      </c>
      <c r="F4" s="13" t="s">
        <v>426</v>
      </c>
      <c r="G4" s="8" t="s">
        <v>401</v>
      </c>
    </row>
    <row r="5" spans="1:9" ht="19.95" customHeight="1" x14ac:dyDescent="0.25">
      <c r="A5" s="11">
        <v>4</v>
      </c>
      <c r="B5" s="1" t="s">
        <v>10</v>
      </c>
      <c r="C5" s="1" t="s">
        <v>14</v>
      </c>
      <c r="D5" s="13" t="s">
        <v>471</v>
      </c>
      <c r="E5" s="13" t="s">
        <v>840</v>
      </c>
      <c r="F5" s="13" t="s">
        <v>426</v>
      </c>
      <c r="G5" s="8" t="s">
        <v>401</v>
      </c>
    </row>
    <row r="6" spans="1:9" ht="19.95" customHeight="1" x14ac:dyDescent="0.25">
      <c r="A6" s="11">
        <v>5</v>
      </c>
      <c r="B6" s="1" t="s">
        <v>10</v>
      </c>
      <c r="C6" s="1" t="s">
        <v>382</v>
      </c>
      <c r="D6" s="13" t="s">
        <v>450</v>
      </c>
      <c r="E6" s="13" t="s">
        <v>841</v>
      </c>
      <c r="F6" s="13" t="s">
        <v>426</v>
      </c>
      <c r="G6" s="8" t="s">
        <v>401</v>
      </c>
    </row>
    <row r="7" spans="1:9" ht="19.95" customHeight="1" x14ac:dyDescent="0.25">
      <c r="A7" s="11">
        <v>6</v>
      </c>
      <c r="B7" s="1" t="s">
        <v>10</v>
      </c>
      <c r="C7" s="1" t="s">
        <v>363</v>
      </c>
      <c r="D7" s="13" t="s">
        <v>500</v>
      </c>
      <c r="E7" s="13" t="s">
        <v>842</v>
      </c>
      <c r="F7" s="13" t="s">
        <v>426</v>
      </c>
      <c r="G7" s="8" t="s">
        <v>401</v>
      </c>
    </row>
    <row r="8" spans="1:9" ht="19.95" customHeight="1" x14ac:dyDescent="0.25">
      <c r="A8" s="11">
        <v>7</v>
      </c>
      <c r="B8" s="1" t="s">
        <v>10</v>
      </c>
      <c r="C8" s="1" t="s">
        <v>324</v>
      </c>
      <c r="D8" s="13" t="s">
        <v>498</v>
      </c>
      <c r="E8" s="13" t="s">
        <v>843</v>
      </c>
      <c r="F8" s="13" t="s">
        <v>426</v>
      </c>
      <c r="G8" s="8" t="s">
        <v>401</v>
      </c>
    </row>
    <row r="9" spans="1:9" ht="19.95" customHeight="1" x14ac:dyDescent="0.25">
      <c r="A9" s="11">
        <v>8</v>
      </c>
      <c r="B9" s="1" t="s">
        <v>10</v>
      </c>
      <c r="C9" s="1" t="s">
        <v>381</v>
      </c>
      <c r="D9" s="13" t="s">
        <v>450</v>
      </c>
      <c r="E9" s="13" t="s">
        <v>844</v>
      </c>
      <c r="F9" s="13" t="s">
        <v>426</v>
      </c>
      <c r="G9" s="8" t="s">
        <v>401</v>
      </c>
    </row>
    <row r="10" spans="1:9" ht="19.95" customHeight="1" x14ac:dyDescent="0.25">
      <c r="A10" s="11">
        <v>9</v>
      </c>
      <c r="B10" s="1" t="s">
        <v>146</v>
      </c>
      <c r="C10" s="1" t="s">
        <v>147</v>
      </c>
      <c r="D10" s="13" t="s">
        <v>483</v>
      </c>
      <c r="E10" s="13" t="s">
        <v>845</v>
      </c>
      <c r="F10" s="13" t="s">
        <v>426</v>
      </c>
      <c r="G10" s="8" t="s">
        <v>401</v>
      </c>
    </row>
    <row r="11" spans="1:9" ht="19.95" customHeight="1" x14ac:dyDescent="0.25">
      <c r="A11" s="11">
        <v>10</v>
      </c>
      <c r="B11" s="1" t="s">
        <v>146</v>
      </c>
      <c r="C11" s="1" t="s">
        <v>148</v>
      </c>
      <c r="D11" s="13" t="s">
        <v>454</v>
      </c>
      <c r="E11" s="13" t="s">
        <v>846</v>
      </c>
      <c r="F11" s="13" t="s">
        <v>426</v>
      </c>
      <c r="G11" s="8" t="s">
        <v>401</v>
      </c>
    </row>
    <row r="12" spans="1:9" ht="19.95" customHeight="1" x14ac:dyDescent="0.25">
      <c r="A12" s="11">
        <v>11</v>
      </c>
      <c r="B12" s="1" t="s">
        <v>146</v>
      </c>
      <c r="C12" s="1" t="s">
        <v>149</v>
      </c>
      <c r="D12" s="13" t="s">
        <v>498</v>
      </c>
      <c r="E12" s="13" t="s">
        <v>847</v>
      </c>
      <c r="F12" s="13" t="s">
        <v>426</v>
      </c>
      <c r="G12" s="8" t="s">
        <v>401</v>
      </c>
    </row>
    <row r="13" spans="1:9" ht="19.95" customHeight="1" x14ac:dyDescent="0.25">
      <c r="A13" s="11">
        <v>12</v>
      </c>
      <c r="B13" s="1" t="s">
        <v>146</v>
      </c>
      <c r="C13" s="1" t="s">
        <v>150</v>
      </c>
      <c r="D13" s="13" t="s">
        <v>450</v>
      </c>
      <c r="E13" s="13" t="s">
        <v>848</v>
      </c>
      <c r="F13" s="13" t="s">
        <v>426</v>
      </c>
      <c r="G13" s="8" t="s">
        <v>401</v>
      </c>
    </row>
    <row r="14" spans="1:9" ht="19.95" customHeight="1" x14ac:dyDescent="0.25">
      <c r="A14" s="11">
        <v>13</v>
      </c>
      <c r="B14" s="1" t="s">
        <v>68</v>
      </c>
      <c r="C14" s="1" t="s">
        <v>74</v>
      </c>
      <c r="D14" s="13" t="s">
        <v>479</v>
      </c>
      <c r="E14" s="13" t="s">
        <v>849</v>
      </c>
      <c r="F14" s="13" t="s">
        <v>426</v>
      </c>
      <c r="G14" s="8" t="s">
        <v>401</v>
      </c>
    </row>
    <row r="15" spans="1:9" ht="19.95" customHeight="1" x14ac:dyDescent="0.25">
      <c r="A15" s="11">
        <v>14</v>
      </c>
      <c r="B15" s="1" t="s">
        <v>68</v>
      </c>
      <c r="C15" s="1" t="s">
        <v>75</v>
      </c>
      <c r="D15" s="13" t="s">
        <v>559</v>
      </c>
      <c r="E15" s="13" t="s">
        <v>850</v>
      </c>
      <c r="F15" s="13" t="s">
        <v>426</v>
      </c>
      <c r="G15" s="8" t="s">
        <v>401</v>
      </c>
    </row>
    <row r="16" spans="1:9" ht="19.95" customHeight="1" x14ac:dyDescent="0.25">
      <c r="A16" s="11">
        <v>15</v>
      </c>
      <c r="B16" s="1" t="s">
        <v>68</v>
      </c>
      <c r="C16" s="1" t="s">
        <v>76</v>
      </c>
      <c r="D16" s="13" t="s">
        <v>450</v>
      </c>
      <c r="E16" s="13" t="s">
        <v>851</v>
      </c>
      <c r="F16" s="13" t="s">
        <v>426</v>
      </c>
      <c r="G16" s="8" t="s">
        <v>401</v>
      </c>
    </row>
    <row r="17" spans="1:7" ht="19.95" customHeight="1" x14ac:dyDescent="0.25">
      <c r="A17" s="11">
        <v>16</v>
      </c>
      <c r="B17" s="1" t="s">
        <v>68</v>
      </c>
      <c r="C17" s="1" t="s">
        <v>77</v>
      </c>
      <c r="D17" s="13" t="s">
        <v>450</v>
      </c>
      <c r="E17" s="13" t="s">
        <v>852</v>
      </c>
      <c r="F17" s="13" t="s">
        <v>426</v>
      </c>
      <c r="G17" s="8" t="s">
        <v>401</v>
      </c>
    </row>
    <row r="18" spans="1:7" ht="19.95" customHeight="1" x14ac:dyDescent="0.25">
      <c r="A18" s="11">
        <v>17</v>
      </c>
      <c r="B18" s="1" t="s">
        <v>68</v>
      </c>
      <c r="C18" s="1" t="s">
        <v>78</v>
      </c>
      <c r="D18" s="13" t="s">
        <v>661</v>
      </c>
      <c r="E18" s="13" t="s">
        <v>853</v>
      </c>
      <c r="F18" s="13" t="s">
        <v>426</v>
      </c>
      <c r="G18" s="8" t="s">
        <v>401</v>
      </c>
    </row>
    <row r="19" spans="1:7" ht="19.95" customHeight="1" x14ac:dyDescent="0.25">
      <c r="A19" s="11">
        <v>18</v>
      </c>
      <c r="B19" s="1" t="s">
        <v>68</v>
      </c>
      <c r="C19" s="1" t="s">
        <v>79</v>
      </c>
      <c r="D19" s="13" t="s">
        <v>454</v>
      </c>
      <c r="E19" s="13" t="s">
        <v>854</v>
      </c>
      <c r="F19" s="13" t="s">
        <v>426</v>
      </c>
      <c r="G19" s="8" t="s">
        <v>401</v>
      </c>
    </row>
    <row r="20" spans="1:7" ht="19.95" customHeight="1" x14ac:dyDescent="0.25">
      <c r="A20" s="11">
        <v>19</v>
      </c>
      <c r="B20" s="1" t="s">
        <v>68</v>
      </c>
      <c r="C20" s="1" t="s">
        <v>80</v>
      </c>
      <c r="D20" s="13" t="s">
        <v>458</v>
      </c>
      <c r="E20" s="13" t="s">
        <v>855</v>
      </c>
      <c r="F20" s="13" t="s">
        <v>426</v>
      </c>
      <c r="G20" s="8" t="s">
        <v>401</v>
      </c>
    </row>
    <row r="21" spans="1:7" ht="19.95" customHeight="1" x14ac:dyDescent="0.25">
      <c r="A21" s="11">
        <v>20</v>
      </c>
      <c r="B21" s="1" t="s">
        <v>221</v>
      </c>
      <c r="C21" s="1" t="s">
        <v>242</v>
      </c>
      <c r="D21" s="13" t="s">
        <v>500</v>
      </c>
      <c r="E21" s="13" t="s">
        <v>856</v>
      </c>
      <c r="F21" s="13" t="s">
        <v>426</v>
      </c>
      <c r="G21" s="8" t="s">
        <v>401</v>
      </c>
    </row>
    <row r="22" spans="1:7" ht="19.95" customHeight="1" x14ac:dyDescent="0.25">
      <c r="A22" s="11">
        <v>21</v>
      </c>
      <c r="B22" s="1" t="s">
        <v>221</v>
      </c>
      <c r="C22" s="1" t="s">
        <v>243</v>
      </c>
      <c r="D22" s="13" t="s">
        <v>527</v>
      </c>
      <c r="E22" s="13" t="s">
        <v>857</v>
      </c>
      <c r="F22" s="13" t="s">
        <v>426</v>
      </c>
      <c r="G22" s="8" t="s">
        <v>401</v>
      </c>
    </row>
    <row r="23" spans="1:7" ht="19.95" customHeight="1" x14ac:dyDescent="0.25">
      <c r="B23" s="1"/>
      <c r="C23" s="1"/>
      <c r="D23" s="1"/>
      <c r="E23" s="1"/>
      <c r="F23" s="1"/>
    </row>
    <row r="24" spans="1:7" ht="19.95" customHeight="1" x14ac:dyDescent="0.25">
      <c r="B24" s="1"/>
      <c r="C24" s="1"/>
      <c r="D24" s="1"/>
      <c r="E24" s="1"/>
      <c r="F24" s="1"/>
    </row>
    <row r="25" spans="1:7" ht="19.95" customHeight="1" x14ac:dyDescent="0.25">
      <c r="B25" s="1"/>
      <c r="C25" s="1"/>
      <c r="D25" s="1"/>
      <c r="E25" s="1"/>
      <c r="F25" s="1"/>
    </row>
    <row r="26" spans="1:7" ht="19.95" customHeight="1" x14ac:dyDescent="0.25">
      <c r="B26" s="1"/>
      <c r="C26" s="1"/>
      <c r="D26" s="1"/>
      <c r="E26" s="1"/>
      <c r="F26" s="1"/>
    </row>
    <row r="27" spans="1:7" ht="19.95" customHeight="1" x14ac:dyDescent="0.25">
      <c r="B27" s="1"/>
      <c r="C27" s="1"/>
      <c r="D27" s="1"/>
      <c r="E27" s="1"/>
      <c r="F27" s="1"/>
    </row>
    <row r="28" spans="1:7" ht="19.95" customHeight="1" x14ac:dyDescent="0.25">
      <c r="B28" s="1"/>
      <c r="C28" s="1"/>
      <c r="D28" s="1"/>
      <c r="E28" s="1"/>
      <c r="F28" s="1"/>
    </row>
    <row r="29" spans="1:7" ht="19.95" customHeight="1" x14ac:dyDescent="0.25">
      <c r="B29" s="1"/>
      <c r="C29" s="1"/>
      <c r="D29" s="1"/>
      <c r="E29" s="1"/>
      <c r="F29" s="1"/>
    </row>
    <row r="30" spans="1:7" ht="19.95" customHeight="1" x14ac:dyDescent="0.25">
      <c r="B30" s="1"/>
      <c r="C30" s="1"/>
      <c r="D30" s="1"/>
      <c r="E30" s="1"/>
      <c r="F30" s="1"/>
    </row>
    <row r="31" spans="1:7" ht="19.95" customHeight="1" x14ac:dyDescent="0.25">
      <c r="B31" s="1"/>
      <c r="C31" s="1"/>
      <c r="D31" s="1"/>
      <c r="E31" s="1"/>
      <c r="F31" s="1"/>
    </row>
    <row r="32" spans="1:7" ht="19.95" customHeight="1" x14ac:dyDescent="0.25">
      <c r="B32" s="1"/>
      <c r="C32" s="1"/>
      <c r="D32" s="1"/>
      <c r="E32" s="1"/>
      <c r="F32" s="1"/>
    </row>
    <row r="33" spans="2:6" ht="19.95" customHeight="1" x14ac:dyDescent="0.25">
      <c r="B33" s="1"/>
      <c r="C33" s="1"/>
      <c r="D33" s="1"/>
      <c r="E33" s="1"/>
      <c r="F33" s="1"/>
    </row>
    <row r="34" spans="2:6" ht="19.95" customHeight="1" x14ac:dyDescent="0.25">
      <c r="B34" s="1"/>
      <c r="C34" s="1"/>
      <c r="D34" s="1"/>
      <c r="E34" s="1"/>
      <c r="F34" s="1"/>
    </row>
    <row r="35" spans="2:6" ht="19.95" customHeight="1" x14ac:dyDescent="0.25">
      <c r="B35" s="1"/>
      <c r="C35" s="1"/>
      <c r="D35" s="1"/>
      <c r="E35" s="1"/>
      <c r="F35" s="1"/>
    </row>
    <row r="36" spans="2:6" ht="19.95" customHeight="1" x14ac:dyDescent="0.25">
      <c r="B36" s="1"/>
      <c r="C36" s="1"/>
      <c r="D36" s="1"/>
      <c r="E36" s="1"/>
      <c r="F36" s="1"/>
    </row>
    <row r="37" spans="2:6" ht="19.95" customHeight="1" x14ac:dyDescent="0.25">
      <c r="B37" s="1"/>
      <c r="C37" s="1"/>
      <c r="D37" s="1"/>
      <c r="E37" s="1"/>
      <c r="F37" s="1"/>
    </row>
    <row r="38" spans="2:6" ht="19.95" customHeight="1" x14ac:dyDescent="0.25">
      <c r="B38" s="1"/>
      <c r="C38" s="1"/>
      <c r="D38" s="1"/>
      <c r="E38" s="1"/>
      <c r="F38" s="1"/>
    </row>
    <row r="39" spans="2:6" ht="19.95" customHeight="1" x14ac:dyDescent="0.25">
      <c r="B39" s="1"/>
      <c r="C39" s="1"/>
      <c r="D39" s="1"/>
      <c r="E39" s="1"/>
      <c r="F39" s="1"/>
    </row>
    <row r="40" spans="2:6" ht="19.95" customHeight="1" x14ac:dyDescent="0.25">
      <c r="B40" s="1"/>
      <c r="C40" s="1"/>
      <c r="D40" s="1"/>
      <c r="E40" s="1"/>
      <c r="F40" s="1"/>
    </row>
    <row r="41" spans="2:6" ht="19.95" customHeight="1" x14ac:dyDescent="0.25">
      <c r="B41" s="1"/>
      <c r="C41" s="1"/>
      <c r="D41" s="1"/>
      <c r="E41" s="1"/>
      <c r="F41" s="1"/>
    </row>
    <row r="42" spans="2:6" ht="19.95" customHeight="1" x14ac:dyDescent="0.25">
      <c r="B42" s="1"/>
      <c r="C42" s="1"/>
      <c r="D42" s="1"/>
      <c r="E42" s="1"/>
      <c r="F42" s="1"/>
    </row>
  </sheetData>
  <autoFilter ref="B1:G22"/>
  <sortState ref="A2:K42">
    <sortCondition ref="B2"/>
  </sortState>
  <phoneticPr fontId="1" type="noConversion"/>
  <pageMargins left="0.5" right="0.5" top="1" bottom="1" header="0.5" footer="0.5"/>
  <pageSetup paperSize="9" orientation="portrait" useFirstPageNumber="1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6"/>
  <dimension ref="A1:I14"/>
  <sheetViews>
    <sheetView tabSelected="1" zoomScale="112" zoomScaleNormal="112" workbookViewId="0">
      <pane ySplit="1" topLeftCell="A2" activePane="bottomLeft" state="frozen"/>
      <selection pane="bottomLeft" activeCell="E8" sqref="E8"/>
    </sheetView>
  </sheetViews>
  <sheetFormatPr defaultRowHeight="13.2" x14ac:dyDescent="0.25"/>
  <cols>
    <col min="1" max="1" width="5.33203125" bestFit="1" customWidth="1"/>
    <col min="2" max="2" width="21.44140625" style="7" bestFit="1" customWidth="1"/>
    <col min="3" max="3" width="13.33203125" style="7" bestFit="1" customWidth="1"/>
    <col min="4" max="5" width="5.6640625" style="14" bestFit="1" customWidth="1"/>
    <col min="6" max="6" width="10.21875" style="14" bestFit="1" customWidth="1"/>
    <col min="7" max="7" width="13.109375" style="7" bestFit="1" customWidth="1"/>
    <col min="8" max="8" width="13.109375" bestFit="1" customWidth="1"/>
    <col min="9" max="9" width="2.5546875" bestFit="1" customWidth="1"/>
  </cols>
  <sheetData>
    <row r="1" spans="1:9" ht="19.95" customHeight="1" x14ac:dyDescent="0.25">
      <c r="A1" s="6" t="s">
        <v>417</v>
      </c>
      <c r="B1" s="6" t="s">
        <v>1</v>
      </c>
      <c r="C1" s="6" t="s">
        <v>2</v>
      </c>
      <c r="D1" s="12" t="s">
        <v>422</v>
      </c>
      <c r="E1" s="12" t="s">
        <v>423</v>
      </c>
      <c r="F1" s="12" t="s">
        <v>424</v>
      </c>
      <c r="G1" s="6" t="s">
        <v>384</v>
      </c>
      <c r="H1" s="8" t="s">
        <v>393</v>
      </c>
      <c r="I1" s="4">
        <f>COUNTIFS($G$2:$G$4,"高中女子軍刀")</f>
        <v>3</v>
      </c>
    </row>
    <row r="2" spans="1:9" ht="19.95" customHeight="1" x14ac:dyDescent="0.25">
      <c r="A2" s="11">
        <v>1</v>
      </c>
      <c r="B2" s="1" t="s">
        <v>361</v>
      </c>
      <c r="C2" s="1" t="s">
        <v>362</v>
      </c>
      <c r="D2" s="13" t="s">
        <v>471</v>
      </c>
      <c r="E2" s="13" t="s">
        <v>472</v>
      </c>
      <c r="F2" s="13" t="s">
        <v>425</v>
      </c>
      <c r="G2" s="1" t="s">
        <v>393</v>
      </c>
      <c r="H2" s="10"/>
      <c r="I2" s="5"/>
    </row>
    <row r="3" spans="1:9" ht="19.95" customHeight="1" x14ac:dyDescent="0.25">
      <c r="A3" s="11">
        <v>2</v>
      </c>
      <c r="B3" s="1" t="s">
        <v>374</v>
      </c>
      <c r="C3" s="1" t="s">
        <v>375</v>
      </c>
      <c r="D3" s="13" t="s">
        <v>454</v>
      </c>
      <c r="E3" s="13" t="s">
        <v>473</v>
      </c>
      <c r="F3" s="13" t="s">
        <v>425</v>
      </c>
      <c r="G3" s="1" t="s">
        <v>393</v>
      </c>
      <c r="H3" s="8"/>
      <c r="I3" s="4"/>
    </row>
    <row r="4" spans="1:9" ht="19.95" customHeight="1" x14ac:dyDescent="0.25">
      <c r="A4" s="11">
        <v>3</v>
      </c>
      <c r="B4" s="1" t="s">
        <v>303</v>
      </c>
      <c r="C4" s="1" t="s">
        <v>316</v>
      </c>
      <c r="D4" s="13" t="s">
        <v>474</v>
      </c>
      <c r="E4" s="13" t="s">
        <v>475</v>
      </c>
      <c r="F4" s="13" t="s">
        <v>425</v>
      </c>
      <c r="G4" s="1" t="s">
        <v>393</v>
      </c>
      <c r="H4" s="8"/>
      <c r="I4" s="4"/>
    </row>
    <row r="5" spans="1:9" ht="19.95" customHeight="1" x14ac:dyDescent="0.25">
      <c r="A5" s="11"/>
      <c r="B5" s="1"/>
      <c r="C5" s="1"/>
      <c r="D5" s="13" t="str">
        <f t="shared" ref="D5:D7" si="0">LEFT(C5,1)</f>
        <v/>
      </c>
      <c r="E5" s="13" t="str">
        <f t="shared" ref="E5:E7" si="1">RIGHT(C5,2)</f>
        <v/>
      </c>
      <c r="F5" s="13"/>
    </row>
    <row r="6" spans="1:9" ht="19.95" customHeight="1" x14ac:dyDescent="0.25">
      <c r="A6" s="11"/>
      <c r="B6" s="1"/>
      <c r="C6" s="1"/>
      <c r="D6" s="13" t="str">
        <f t="shared" si="0"/>
        <v/>
      </c>
      <c r="E6" s="13" t="str">
        <f t="shared" si="1"/>
        <v/>
      </c>
      <c r="F6" s="13"/>
    </row>
    <row r="7" spans="1:9" ht="19.95" customHeight="1" x14ac:dyDescent="0.25">
      <c r="A7" s="11"/>
      <c r="B7" s="1"/>
      <c r="C7" s="1"/>
      <c r="D7" s="13" t="str">
        <f t="shared" si="0"/>
        <v/>
      </c>
      <c r="E7" s="13" t="str">
        <f t="shared" si="1"/>
        <v/>
      </c>
      <c r="F7" s="13"/>
    </row>
    <row r="8" spans="1:9" ht="19.95" customHeight="1" x14ac:dyDescent="0.25">
      <c r="A8" s="11"/>
      <c r="B8" s="1"/>
      <c r="C8" s="1"/>
    </row>
    <row r="9" spans="1:9" ht="19.95" customHeight="1" x14ac:dyDescent="0.25">
      <c r="A9" s="11"/>
      <c r="B9" s="1"/>
      <c r="C9" s="1"/>
    </row>
    <row r="10" spans="1:9" ht="19.95" customHeight="1" x14ac:dyDescent="0.25">
      <c r="B10" s="1"/>
      <c r="C10" s="1"/>
    </row>
    <row r="11" spans="1:9" ht="19.95" customHeight="1" x14ac:dyDescent="0.25">
      <c r="B11" s="1"/>
      <c r="C11" s="1"/>
    </row>
    <row r="12" spans="1:9" ht="19.95" customHeight="1" x14ac:dyDescent="0.25">
      <c r="B12" s="1"/>
      <c r="C12" s="1"/>
    </row>
    <row r="13" spans="1:9" ht="19.95" customHeight="1" x14ac:dyDescent="0.25">
      <c r="B13" s="1"/>
      <c r="C13" s="1"/>
    </row>
    <row r="14" spans="1:9" ht="19.95" customHeight="1" x14ac:dyDescent="0.25">
      <c r="B14" s="1"/>
      <c r="C14" s="1"/>
    </row>
  </sheetData>
  <autoFilter ref="B1:G4"/>
  <sortState ref="A2:K4">
    <sortCondition ref="B2"/>
  </sortState>
  <phoneticPr fontId="1" type="noConversion"/>
  <pageMargins left="0.5" right="0.5" top="1" bottom="1" header="0.5" footer="0.5"/>
  <pageSetup paperSize="9" orientation="portrait" useFirstPageNumber="1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33"/>
  <dimension ref="A1:I40"/>
  <sheetViews>
    <sheetView zoomScaleNormal="100" workbookViewId="0">
      <pane ySplit="1" topLeftCell="A2" activePane="bottomLeft" state="frozen"/>
      <selection pane="bottomLeft" activeCell="G7" sqref="G7"/>
    </sheetView>
  </sheetViews>
  <sheetFormatPr defaultRowHeight="13.2" x14ac:dyDescent="0.25"/>
  <cols>
    <col min="1" max="1" width="5.33203125" bestFit="1" customWidth="1"/>
    <col min="2" max="2" width="36" style="7" bestFit="1" customWidth="1"/>
    <col min="3" max="3" width="13.33203125" style="7" bestFit="1" customWidth="1"/>
    <col min="4" max="5" width="5.6640625" style="7" bestFit="1" customWidth="1"/>
    <col min="6" max="6" width="10.21875" style="7" bestFit="1" customWidth="1"/>
    <col min="7" max="7" width="19.33203125" style="7" bestFit="1" customWidth="1"/>
    <col min="8" max="8" width="19.33203125" bestFit="1" customWidth="1"/>
    <col min="9" max="9" width="2.5546875" bestFit="1" customWidth="1"/>
  </cols>
  <sheetData>
    <row r="1" spans="1:9" ht="19.95" customHeight="1" x14ac:dyDescent="0.25">
      <c r="A1" s="6" t="s">
        <v>417</v>
      </c>
      <c r="B1" s="6" t="s">
        <v>1</v>
      </c>
      <c r="C1" s="6" t="s">
        <v>2</v>
      </c>
      <c r="D1" s="12" t="s">
        <v>422</v>
      </c>
      <c r="E1" s="12" t="s">
        <v>423</v>
      </c>
      <c r="F1" s="12" t="s">
        <v>424</v>
      </c>
      <c r="G1" s="6" t="s">
        <v>384</v>
      </c>
      <c r="H1" s="8" t="s">
        <v>402</v>
      </c>
      <c r="I1" s="4">
        <f>COUNTIFS($G$2:$G$9,"國小低年級男子軍刀")</f>
        <v>8</v>
      </c>
    </row>
    <row r="2" spans="1:9" ht="19.95" customHeight="1" x14ac:dyDescent="0.25">
      <c r="A2" s="11">
        <v>1</v>
      </c>
      <c r="B2" s="1" t="s">
        <v>246</v>
      </c>
      <c r="C2" s="1" t="s">
        <v>247</v>
      </c>
      <c r="D2" s="13" t="s">
        <v>713</v>
      </c>
      <c r="E2" s="13" t="s">
        <v>858</v>
      </c>
      <c r="F2" s="13" t="s">
        <v>426</v>
      </c>
      <c r="G2" s="8" t="s">
        <v>402</v>
      </c>
    </row>
    <row r="3" spans="1:9" ht="19.95" customHeight="1" x14ac:dyDescent="0.25">
      <c r="A3" s="11">
        <v>2</v>
      </c>
      <c r="B3" s="1" t="s">
        <v>246</v>
      </c>
      <c r="C3" s="1" t="s">
        <v>249</v>
      </c>
      <c r="D3" s="13" t="s">
        <v>546</v>
      </c>
      <c r="E3" s="13" t="s">
        <v>859</v>
      </c>
      <c r="F3" s="13" t="s">
        <v>426</v>
      </c>
      <c r="G3" s="8" t="s">
        <v>402</v>
      </c>
    </row>
    <row r="4" spans="1:9" ht="19.95" customHeight="1" x14ac:dyDescent="0.25">
      <c r="A4" s="11">
        <v>3</v>
      </c>
      <c r="B4" s="1" t="s">
        <v>355</v>
      </c>
      <c r="C4" s="1" t="s">
        <v>356</v>
      </c>
      <c r="D4" s="13" t="s">
        <v>471</v>
      </c>
      <c r="E4" s="13" t="s">
        <v>860</v>
      </c>
      <c r="F4" s="13" t="s">
        <v>426</v>
      </c>
      <c r="G4" s="8" t="s">
        <v>402</v>
      </c>
    </row>
    <row r="5" spans="1:9" ht="19.95" customHeight="1" x14ac:dyDescent="0.25">
      <c r="A5" s="11">
        <v>4</v>
      </c>
      <c r="B5" s="1" t="s">
        <v>128</v>
      </c>
      <c r="C5" s="1" t="s">
        <v>144</v>
      </c>
      <c r="D5" s="13" t="s">
        <v>456</v>
      </c>
      <c r="E5" s="13" t="s">
        <v>861</v>
      </c>
      <c r="F5" s="13" t="s">
        <v>426</v>
      </c>
      <c r="G5" s="8" t="s">
        <v>402</v>
      </c>
    </row>
    <row r="6" spans="1:9" ht="19.95" customHeight="1" x14ac:dyDescent="0.25">
      <c r="A6" s="11">
        <v>5</v>
      </c>
      <c r="B6" s="1" t="s">
        <v>128</v>
      </c>
      <c r="C6" s="1" t="s">
        <v>145</v>
      </c>
      <c r="D6" s="13" t="s">
        <v>474</v>
      </c>
      <c r="E6" s="13" t="s">
        <v>862</v>
      </c>
      <c r="F6" s="13" t="s">
        <v>426</v>
      </c>
      <c r="G6" s="8" t="s">
        <v>402</v>
      </c>
    </row>
    <row r="7" spans="1:9" ht="19.95" customHeight="1" x14ac:dyDescent="0.25">
      <c r="A7" s="11">
        <v>6</v>
      </c>
      <c r="B7" s="1" t="s">
        <v>269</v>
      </c>
      <c r="C7" s="1" t="s">
        <v>270</v>
      </c>
      <c r="D7" s="13" t="s">
        <v>450</v>
      </c>
      <c r="E7" s="13" t="s">
        <v>863</v>
      </c>
      <c r="F7" s="13" t="s">
        <v>426</v>
      </c>
      <c r="G7" s="8" t="s">
        <v>402</v>
      </c>
    </row>
    <row r="8" spans="1:9" ht="19.95" customHeight="1" x14ac:dyDescent="0.25">
      <c r="A8" s="11">
        <v>7</v>
      </c>
      <c r="B8" s="1" t="s">
        <v>269</v>
      </c>
      <c r="C8" s="1" t="s">
        <v>271</v>
      </c>
      <c r="D8" s="13" t="s">
        <v>568</v>
      </c>
      <c r="E8" s="13" t="s">
        <v>864</v>
      </c>
      <c r="F8" s="13" t="s">
        <v>426</v>
      </c>
      <c r="G8" s="8" t="s">
        <v>402</v>
      </c>
    </row>
    <row r="9" spans="1:9" ht="19.95" customHeight="1" x14ac:dyDescent="0.25">
      <c r="A9" s="11">
        <v>8</v>
      </c>
      <c r="B9" s="1" t="s">
        <v>269</v>
      </c>
      <c r="C9" s="1" t="s">
        <v>272</v>
      </c>
      <c r="D9" s="13" t="s">
        <v>450</v>
      </c>
      <c r="E9" s="13" t="s">
        <v>865</v>
      </c>
      <c r="F9" s="13" t="s">
        <v>426</v>
      </c>
      <c r="G9" s="8" t="s">
        <v>402</v>
      </c>
    </row>
    <row r="10" spans="1:9" ht="19.95" customHeight="1" x14ac:dyDescent="0.25">
      <c r="B10" s="1"/>
      <c r="C10" s="1"/>
      <c r="D10" s="1"/>
      <c r="E10" s="1"/>
      <c r="F10" s="1"/>
    </row>
    <row r="11" spans="1:9" ht="19.95" customHeight="1" x14ac:dyDescent="0.25">
      <c r="B11" s="1"/>
      <c r="C11" s="1"/>
      <c r="D11" s="1"/>
      <c r="E11" s="1"/>
      <c r="F11" s="1"/>
    </row>
    <row r="12" spans="1:9" ht="19.95" customHeight="1" x14ac:dyDescent="0.25">
      <c r="B12" s="1"/>
      <c r="C12" s="1"/>
      <c r="D12" s="1"/>
      <c r="E12" s="1"/>
      <c r="F12" s="1"/>
    </row>
    <row r="13" spans="1:9" ht="19.95" customHeight="1" x14ac:dyDescent="0.25">
      <c r="B13" s="1"/>
      <c r="C13" s="1"/>
      <c r="D13" s="1"/>
      <c r="E13" s="1"/>
      <c r="F13" s="1"/>
    </row>
    <row r="14" spans="1:9" ht="19.95" customHeight="1" x14ac:dyDescent="0.25">
      <c r="B14" s="1"/>
      <c r="C14" s="1"/>
      <c r="D14" s="1"/>
      <c r="E14" s="1"/>
      <c r="F14" s="1"/>
    </row>
    <row r="15" spans="1:9" ht="19.95" customHeight="1" x14ac:dyDescent="0.25">
      <c r="B15" s="1"/>
      <c r="C15" s="1"/>
      <c r="D15" s="1"/>
      <c r="E15" s="1"/>
      <c r="F15" s="1"/>
    </row>
    <row r="16" spans="1:9" ht="19.95" customHeight="1" x14ac:dyDescent="0.25">
      <c r="B16" s="1"/>
      <c r="C16" s="1"/>
      <c r="D16" s="1"/>
      <c r="E16" s="1"/>
      <c r="F16" s="1"/>
    </row>
    <row r="17" spans="2:6" ht="19.95" customHeight="1" x14ac:dyDescent="0.25">
      <c r="B17" s="1"/>
      <c r="C17" s="1"/>
      <c r="D17" s="1"/>
      <c r="E17" s="1"/>
      <c r="F17" s="1"/>
    </row>
    <row r="18" spans="2:6" ht="19.95" customHeight="1" x14ac:dyDescent="0.25">
      <c r="B18" s="1"/>
      <c r="C18" s="1"/>
      <c r="D18" s="1"/>
      <c r="E18" s="1"/>
      <c r="F18" s="1"/>
    </row>
    <row r="19" spans="2:6" ht="19.95" customHeight="1" x14ac:dyDescent="0.25">
      <c r="B19" s="1"/>
      <c r="C19" s="1"/>
      <c r="D19" s="1"/>
      <c r="E19" s="1"/>
      <c r="F19" s="1"/>
    </row>
    <row r="20" spans="2:6" ht="19.95" customHeight="1" x14ac:dyDescent="0.25">
      <c r="B20" s="1"/>
      <c r="C20" s="1"/>
      <c r="D20" s="1"/>
      <c r="E20" s="1"/>
      <c r="F20" s="1"/>
    </row>
    <row r="21" spans="2:6" ht="19.95" customHeight="1" x14ac:dyDescent="0.25">
      <c r="B21" s="1"/>
      <c r="C21" s="1"/>
      <c r="D21" s="1"/>
      <c r="E21" s="1"/>
      <c r="F21" s="1"/>
    </row>
    <row r="22" spans="2:6" ht="19.95" customHeight="1" x14ac:dyDescent="0.25">
      <c r="B22" s="1"/>
      <c r="C22" s="1"/>
      <c r="D22" s="1"/>
      <c r="E22" s="1"/>
      <c r="F22" s="1"/>
    </row>
    <row r="23" spans="2:6" ht="19.95" customHeight="1" x14ac:dyDescent="0.25">
      <c r="B23" s="1"/>
      <c r="C23" s="1"/>
      <c r="D23" s="1"/>
      <c r="E23" s="1"/>
      <c r="F23" s="1"/>
    </row>
    <row r="24" spans="2:6" ht="19.95" customHeight="1" x14ac:dyDescent="0.25">
      <c r="B24" s="1"/>
      <c r="C24" s="1"/>
      <c r="D24" s="1"/>
      <c r="E24" s="1"/>
      <c r="F24" s="1"/>
    </row>
    <row r="25" spans="2:6" ht="19.95" customHeight="1" x14ac:dyDescent="0.25">
      <c r="B25" s="1"/>
      <c r="C25" s="1"/>
      <c r="D25" s="1"/>
      <c r="E25" s="1"/>
      <c r="F25" s="1"/>
    </row>
    <row r="26" spans="2:6" ht="19.95" customHeight="1" x14ac:dyDescent="0.25">
      <c r="B26" s="1"/>
      <c r="C26" s="1"/>
      <c r="D26" s="1"/>
      <c r="E26" s="1"/>
      <c r="F26" s="1"/>
    </row>
    <row r="27" spans="2:6" ht="19.95" customHeight="1" x14ac:dyDescent="0.25">
      <c r="B27" s="1"/>
      <c r="C27" s="1"/>
      <c r="D27" s="1"/>
      <c r="E27" s="1"/>
      <c r="F27" s="1"/>
    </row>
    <row r="28" spans="2:6" ht="19.95" customHeight="1" x14ac:dyDescent="0.25">
      <c r="B28" s="1"/>
      <c r="C28" s="1"/>
      <c r="D28" s="1"/>
      <c r="E28" s="1"/>
      <c r="F28" s="1"/>
    </row>
    <row r="29" spans="2:6" ht="19.95" customHeight="1" x14ac:dyDescent="0.25">
      <c r="B29" s="1"/>
      <c r="C29" s="1"/>
      <c r="D29" s="1"/>
      <c r="E29" s="1"/>
      <c r="F29" s="1"/>
    </row>
    <row r="30" spans="2:6" ht="19.95" customHeight="1" x14ac:dyDescent="0.25">
      <c r="B30" s="1"/>
      <c r="C30" s="1"/>
      <c r="D30" s="1"/>
      <c r="E30" s="1"/>
      <c r="F30" s="1"/>
    </row>
    <row r="31" spans="2:6" ht="19.95" customHeight="1" x14ac:dyDescent="0.25">
      <c r="B31" s="1"/>
      <c r="C31" s="1"/>
      <c r="D31" s="1"/>
      <c r="E31" s="1"/>
      <c r="F31" s="1"/>
    </row>
    <row r="32" spans="2:6" ht="19.95" customHeight="1" x14ac:dyDescent="0.25">
      <c r="B32" s="1"/>
      <c r="C32" s="1"/>
      <c r="D32" s="1"/>
      <c r="E32" s="1"/>
      <c r="F32" s="1"/>
    </row>
    <row r="33" spans="2:6" ht="19.95" customHeight="1" x14ac:dyDescent="0.25">
      <c r="B33" s="1"/>
      <c r="C33" s="1"/>
      <c r="D33" s="1"/>
      <c r="E33" s="1"/>
      <c r="F33" s="1"/>
    </row>
    <row r="34" spans="2:6" ht="19.95" customHeight="1" x14ac:dyDescent="0.25">
      <c r="B34" s="1"/>
      <c r="C34" s="1"/>
      <c r="D34" s="1"/>
      <c r="E34" s="1"/>
      <c r="F34" s="1"/>
    </row>
    <row r="35" spans="2:6" ht="19.95" customHeight="1" x14ac:dyDescent="0.25">
      <c r="B35" s="1"/>
      <c r="C35" s="1"/>
      <c r="D35" s="1"/>
      <c r="E35" s="1"/>
      <c r="F35" s="1"/>
    </row>
    <row r="36" spans="2:6" ht="19.95" customHeight="1" x14ac:dyDescent="0.25">
      <c r="B36" s="1"/>
      <c r="C36" s="1"/>
      <c r="D36" s="1"/>
      <c r="E36" s="1"/>
      <c r="F36" s="1"/>
    </row>
    <row r="37" spans="2:6" ht="19.95" customHeight="1" x14ac:dyDescent="0.25">
      <c r="B37" s="1"/>
      <c r="C37" s="1"/>
      <c r="D37" s="1"/>
      <c r="E37" s="1"/>
      <c r="F37" s="1"/>
    </row>
    <row r="38" spans="2:6" ht="19.95" customHeight="1" x14ac:dyDescent="0.25">
      <c r="B38" s="1"/>
      <c r="C38" s="1"/>
      <c r="D38" s="1"/>
      <c r="E38" s="1"/>
      <c r="F38" s="1"/>
    </row>
    <row r="39" spans="2:6" ht="19.95" customHeight="1" x14ac:dyDescent="0.25">
      <c r="B39" s="1"/>
      <c r="C39" s="1"/>
      <c r="D39" s="1"/>
      <c r="E39" s="1"/>
      <c r="F39" s="1"/>
    </row>
    <row r="40" spans="2:6" ht="19.95" customHeight="1" x14ac:dyDescent="0.25">
      <c r="B40" s="1"/>
      <c r="C40" s="1"/>
      <c r="D40" s="1"/>
      <c r="E40" s="1"/>
      <c r="F40" s="1"/>
    </row>
  </sheetData>
  <autoFilter ref="B1:G9"/>
  <sortState ref="A2:K9">
    <sortCondition ref="B2"/>
  </sortState>
  <phoneticPr fontId="1" type="noConversion"/>
  <pageMargins left="0.5" right="0.5" top="1" bottom="1" header="0.5" footer="0.5"/>
  <pageSetup paperSize="9" orientation="portrait" useFirstPageNumber="1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7"/>
  <dimension ref="A1:I16"/>
  <sheetViews>
    <sheetView zoomScaleNormal="100" workbookViewId="0">
      <pane ySplit="1" topLeftCell="A2" activePane="bottomLeft" state="frozen"/>
      <selection pane="bottomLeft" activeCell="H1" sqref="H1:I1048576"/>
    </sheetView>
  </sheetViews>
  <sheetFormatPr defaultRowHeight="13.2" x14ac:dyDescent="0.25"/>
  <cols>
    <col min="1" max="1" width="5.33203125" bestFit="1" customWidth="1"/>
    <col min="2" max="2" width="27.6640625" style="7" bestFit="1" customWidth="1"/>
    <col min="3" max="3" width="13.33203125" style="7" bestFit="1" customWidth="1"/>
    <col min="4" max="5" width="5.6640625" style="14" bestFit="1" customWidth="1"/>
    <col min="6" max="6" width="10.21875" style="14" bestFit="1" customWidth="1"/>
    <col min="7" max="7" width="13.109375" style="7" bestFit="1" customWidth="1"/>
    <col min="8" max="8" width="13.109375" bestFit="1" customWidth="1"/>
    <col min="9" max="9" width="2.5546875" bestFit="1" customWidth="1"/>
  </cols>
  <sheetData>
    <row r="1" spans="1:9" ht="19.95" customHeight="1" x14ac:dyDescent="0.25">
      <c r="A1" s="6" t="s">
        <v>417</v>
      </c>
      <c r="B1" s="6" t="s">
        <v>1</v>
      </c>
      <c r="C1" s="6" t="s">
        <v>2</v>
      </c>
      <c r="D1" s="12" t="s">
        <v>422</v>
      </c>
      <c r="E1" s="12" t="s">
        <v>423</v>
      </c>
      <c r="F1" s="12" t="s">
        <v>424</v>
      </c>
      <c r="G1" s="6" t="s">
        <v>384</v>
      </c>
      <c r="H1" s="8" t="s">
        <v>395</v>
      </c>
      <c r="I1" s="4">
        <f>COUNTIFS($G$2:$G$7,"高中男子鈍劍")</f>
        <v>6</v>
      </c>
    </row>
    <row r="2" spans="1:9" ht="19.95" customHeight="1" x14ac:dyDescent="0.25">
      <c r="A2" s="11">
        <v>1</v>
      </c>
      <c r="B2" s="1" t="s">
        <v>246</v>
      </c>
      <c r="C2" s="1" t="s">
        <v>476</v>
      </c>
      <c r="D2" s="13" t="s">
        <v>477</v>
      </c>
      <c r="E2" s="13" t="s">
        <v>478</v>
      </c>
      <c r="F2" s="13" t="s">
        <v>426</v>
      </c>
      <c r="G2" s="8" t="s">
        <v>395</v>
      </c>
      <c r="H2" s="8"/>
      <c r="I2" s="4"/>
    </row>
    <row r="3" spans="1:9" ht="19.95" customHeight="1" x14ac:dyDescent="0.25">
      <c r="A3" s="11">
        <v>2</v>
      </c>
      <c r="B3" s="1" t="s">
        <v>178</v>
      </c>
      <c r="C3" s="1" t="s">
        <v>192</v>
      </c>
      <c r="D3" s="13" t="s">
        <v>479</v>
      </c>
      <c r="E3" s="13" t="s">
        <v>480</v>
      </c>
      <c r="F3" s="13" t="s">
        <v>426</v>
      </c>
      <c r="G3" s="8" t="s">
        <v>395</v>
      </c>
      <c r="H3" s="8"/>
      <c r="I3" s="4"/>
    </row>
    <row r="4" spans="1:9" ht="19.95" customHeight="1" x14ac:dyDescent="0.25">
      <c r="A4" s="11">
        <v>3</v>
      </c>
      <c r="B4" s="1" t="s">
        <v>303</v>
      </c>
      <c r="C4" s="1" t="s">
        <v>309</v>
      </c>
      <c r="D4" s="13" t="s">
        <v>471</v>
      </c>
      <c r="E4" s="13" t="s">
        <v>481</v>
      </c>
      <c r="F4" s="13" t="s">
        <v>426</v>
      </c>
      <c r="G4" s="8" t="s">
        <v>395</v>
      </c>
      <c r="H4" s="8"/>
      <c r="I4" s="4"/>
    </row>
    <row r="5" spans="1:9" ht="19.95" customHeight="1" x14ac:dyDescent="0.25">
      <c r="A5" s="11">
        <v>4</v>
      </c>
      <c r="B5" s="1" t="s">
        <v>303</v>
      </c>
      <c r="C5" s="1" t="s">
        <v>315</v>
      </c>
      <c r="D5" s="13" t="s">
        <v>454</v>
      </c>
      <c r="E5" s="13" t="s">
        <v>482</v>
      </c>
      <c r="F5" s="13" t="s">
        <v>426</v>
      </c>
      <c r="G5" s="8" t="s">
        <v>395</v>
      </c>
      <c r="H5" s="8"/>
      <c r="I5" s="4"/>
    </row>
    <row r="6" spans="1:9" ht="19.95" customHeight="1" x14ac:dyDescent="0.25">
      <c r="A6" s="11">
        <v>5</v>
      </c>
      <c r="B6" s="1" t="s">
        <v>303</v>
      </c>
      <c r="C6" s="1" t="s">
        <v>311</v>
      </c>
      <c r="D6" s="13" t="s">
        <v>483</v>
      </c>
      <c r="E6" s="13" t="s">
        <v>484</v>
      </c>
      <c r="F6" s="13" t="s">
        <v>426</v>
      </c>
      <c r="G6" s="8" t="s">
        <v>395</v>
      </c>
      <c r="H6" s="8"/>
      <c r="I6" s="4"/>
    </row>
    <row r="7" spans="1:9" ht="19.95" customHeight="1" x14ac:dyDescent="0.25">
      <c r="A7" s="11">
        <v>6</v>
      </c>
      <c r="B7" s="1" t="s">
        <v>303</v>
      </c>
      <c r="C7" s="1" t="s">
        <v>313</v>
      </c>
      <c r="D7" s="13" t="s">
        <v>450</v>
      </c>
      <c r="E7" s="13" t="s">
        <v>485</v>
      </c>
      <c r="F7" s="13" t="s">
        <v>426</v>
      </c>
      <c r="G7" s="8" t="s">
        <v>395</v>
      </c>
      <c r="H7" s="8"/>
      <c r="I7" s="4"/>
    </row>
    <row r="8" spans="1:9" ht="19.95" customHeight="1" x14ac:dyDescent="0.25">
      <c r="B8" s="1"/>
      <c r="C8" s="1"/>
    </row>
    <row r="9" spans="1:9" ht="19.95" customHeight="1" x14ac:dyDescent="0.25">
      <c r="B9" s="1"/>
      <c r="C9" s="1"/>
    </row>
    <row r="10" spans="1:9" ht="19.95" customHeight="1" x14ac:dyDescent="0.25">
      <c r="B10" s="1"/>
      <c r="C10" s="1"/>
    </row>
    <row r="11" spans="1:9" ht="19.95" customHeight="1" x14ac:dyDescent="0.25">
      <c r="B11" s="1"/>
      <c r="C11" s="1"/>
    </row>
    <row r="12" spans="1:9" ht="19.95" customHeight="1" x14ac:dyDescent="0.25">
      <c r="B12" s="1"/>
      <c r="C12" s="1"/>
    </row>
    <row r="13" spans="1:9" ht="19.95" customHeight="1" x14ac:dyDescent="0.25">
      <c r="B13" s="1"/>
      <c r="C13" s="1"/>
    </row>
    <row r="14" spans="1:9" ht="19.95" customHeight="1" x14ac:dyDescent="0.25">
      <c r="B14" s="1"/>
      <c r="C14" s="1"/>
    </row>
    <row r="15" spans="1:9" ht="19.95" customHeight="1" x14ac:dyDescent="0.25">
      <c r="B15" s="1"/>
      <c r="C15" s="1"/>
    </row>
    <row r="16" spans="1:9" ht="19.95" customHeight="1" x14ac:dyDescent="0.25">
      <c r="B16" s="1"/>
      <c r="C16" s="1"/>
    </row>
  </sheetData>
  <autoFilter ref="B1:G7"/>
  <sortState ref="A2:K7">
    <sortCondition ref="B2"/>
  </sortState>
  <phoneticPr fontId="1" type="noConversion"/>
  <pageMargins left="0.5" right="0.5" top="1" bottom="1" header="0.5" footer="0.5"/>
  <pageSetup paperSize="9" orientation="portrait" useFirstPageNumber="1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8"/>
  <dimension ref="A1:I16"/>
  <sheetViews>
    <sheetView zoomScaleNormal="100" workbookViewId="0">
      <pane ySplit="1" topLeftCell="A2" activePane="bottomLeft" state="frozen"/>
      <selection pane="bottomLeft" activeCell="F9" sqref="F9"/>
    </sheetView>
  </sheetViews>
  <sheetFormatPr defaultRowHeight="13.2" x14ac:dyDescent="0.25"/>
  <cols>
    <col min="1" max="1" width="5.33203125" bestFit="1" customWidth="1"/>
    <col min="2" max="2" width="21.44140625" style="7" bestFit="1" customWidth="1"/>
    <col min="3" max="3" width="13.33203125" style="7" bestFit="1" customWidth="1"/>
    <col min="4" max="5" width="5.6640625" style="14" bestFit="1" customWidth="1"/>
    <col min="6" max="6" width="10.21875" style="14" bestFit="1" customWidth="1"/>
    <col min="7" max="7" width="13.109375" style="7" bestFit="1" customWidth="1"/>
    <col min="8" max="8" width="13.109375" bestFit="1" customWidth="1"/>
    <col min="9" max="9" width="2.5546875" bestFit="1" customWidth="1"/>
  </cols>
  <sheetData>
    <row r="1" spans="1:9" ht="19.95" customHeight="1" x14ac:dyDescent="0.25">
      <c r="A1" s="6" t="s">
        <v>417</v>
      </c>
      <c r="B1" s="6" t="s">
        <v>1</v>
      </c>
      <c r="C1" s="6" t="s">
        <v>2</v>
      </c>
      <c r="D1" s="12" t="s">
        <v>422</v>
      </c>
      <c r="E1" s="12" t="s">
        <v>423</v>
      </c>
      <c r="F1" s="12" t="s">
        <v>424</v>
      </c>
      <c r="G1" s="6" t="s">
        <v>384</v>
      </c>
      <c r="H1" s="8" t="s">
        <v>396</v>
      </c>
      <c r="I1" s="4">
        <f>COUNTIFS($G$2:$G$9,"高中男子銳劍")</f>
        <v>8</v>
      </c>
    </row>
    <row r="2" spans="1:9" ht="19.95" customHeight="1" x14ac:dyDescent="0.25">
      <c r="A2" s="11">
        <v>1</v>
      </c>
      <c r="B2" s="1" t="s">
        <v>357</v>
      </c>
      <c r="C2" s="1" t="s">
        <v>358</v>
      </c>
      <c r="D2" s="13" t="s">
        <v>458</v>
      </c>
      <c r="E2" s="13" t="s">
        <v>486</v>
      </c>
      <c r="F2" s="13" t="s">
        <v>426</v>
      </c>
      <c r="G2" s="8" t="s">
        <v>396</v>
      </c>
      <c r="H2" s="8"/>
      <c r="I2" s="4"/>
    </row>
    <row r="3" spans="1:9" ht="19.95" customHeight="1" x14ac:dyDescent="0.25">
      <c r="A3" s="11">
        <v>2</v>
      </c>
      <c r="B3" s="1" t="s">
        <v>146</v>
      </c>
      <c r="C3" s="1" t="s">
        <v>173</v>
      </c>
      <c r="D3" s="13" t="s">
        <v>487</v>
      </c>
      <c r="E3" s="13" t="s">
        <v>488</v>
      </c>
      <c r="F3" s="13" t="s">
        <v>426</v>
      </c>
      <c r="G3" s="8" t="s">
        <v>396</v>
      </c>
      <c r="H3" s="8"/>
      <c r="I3" s="4"/>
    </row>
    <row r="4" spans="1:9" ht="19.95" customHeight="1" x14ac:dyDescent="0.25">
      <c r="A4" s="11">
        <v>3</v>
      </c>
      <c r="B4" s="1" t="s">
        <v>146</v>
      </c>
      <c r="C4" s="1" t="s">
        <v>174</v>
      </c>
      <c r="D4" s="13" t="s">
        <v>489</v>
      </c>
      <c r="E4" s="13" t="s">
        <v>490</v>
      </c>
      <c r="F4" s="13" t="s">
        <v>426</v>
      </c>
      <c r="G4" s="8" t="s">
        <v>396</v>
      </c>
      <c r="H4" s="8"/>
      <c r="I4" s="4"/>
    </row>
    <row r="5" spans="1:9" ht="19.95" customHeight="1" x14ac:dyDescent="0.25">
      <c r="A5" s="11">
        <v>4</v>
      </c>
      <c r="B5" s="1" t="s">
        <v>146</v>
      </c>
      <c r="C5" s="1" t="s">
        <v>175</v>
      </c>
      <c r="D5" s="13" t="s">
        <v>491</v>
      </c>
      <c r="E5" s="13" t="s">
        <v>492</v>
      </c>
      <c r="F5" s="13" t="s">
        <v>426</v>
      </c>
      <c r="G5" s="8" t="s">
        <v>396</v>
      </c>
    </row>
    <row r="6" spans="1:9" ht="19.95" customHeight="1" x14ac:dyDescent="0.25">
      <c r="A6" s="11">
        <v>5</v>
      </c>
      <c r="B6" s="1" t="s">
        <v>146</v>
      </c>
      <c r="C6" s="1" t="s">
        <v>176</v>
      </c>
      <c r="D6" s="13" t="s">
        <v>471</v>
      </c>
      <c r="E6" s="13" t="s">
        <v>493</v>
      </c>
      <c r="F6" s="13" t="s">
        <v>426</v>
      </c>
      <c r="G6" s="8" t="s">
        <v>396</v>
      </c>
    </row>
    <row r="7" spans="1:9" ht="19.95" customHeight="1" x14ac:dyDescent="0.25">
      <c r="A7" s="11">
        <v>6</v>
      </c>
      <c r="B7" s="1" t="s">
        <v>303</v>
      </c>
      <c r="C7" s="1" t="s">
        <v>306</v>
      </c>
      <c r="D7" s="13" t="s">
        <v>494</v>
      </c>
      <c r="E7" s="13" t="s">
        <v>495</v>
      </c>
      <c r="F7" s="13" t="s">
        <v>426</v>
      </c>
      <c r="G7" s="8" t="s">
        <v>396</v>
      </c>
    </row>
    <row r="8" spans="1:9" ht="19.95" customHeight="1" x14ac:dyDescent="0.25">
      <c r="A8" s="11">
        <v>7</v>
      </c>
      <c r="B8" s="1" t="s">
        <v>303</v>
      </c>
      <c r="C8" s="1" t="s">
        <v>308</v>
      </c>
      <c r="D8" s="13" t="s">
        <v>496</v>
      </c>
      <c r="E8" s="13" t="s">
        <v>497</v>
      </c>
      <c r="F8" s="13" t="s">
        <v>426</v>
      </c>
      <c r="G8" s="8" t="s">
        <v>396</v>
      </c>
    </row>
    <row r="9" spans="1:9" ht="19.95" customHeight="1" x14ac:dyDescent="0.25">
      <c r="A9" s="11">
        <v>8</v>
      </c>
      <c r="B9" s="1" t="s">
        <v>303</v>
      </c>
      <c r="C9" s="1" t="s">
        <v>318</v>
      </c>
      <c r="D9" s="13" t="s">
        <v>498</v>
      </c>
      <c r="E9" s="13" t="s">
        <v>499</v>
      </c>
      <c r="F9" s="13" t="s">
        <v>426</v>
      </c>
      <c r="G9" s="8" t="s">
        <v>396</v>
      </c>
    </row>
    <row r="10" spans="1:9" ht="19.95" customHeight="1" x14ac:dyDescent="0.25">
      <c r="B10" s="1"/>
      <c r="C10" s="1"/>
    </row>
    <row r="11" spans="1:9" ht="19.95" customHeight="1" x14ac:dyDescent="0.25">
      <c r="B11" s="1"/>
      <c r="C11" s="1"/>
    </row>
    <row r="12" spans="1:9" ht="19.95" customHeight="1" x14ac:dyDescent="0.25">
      <c r="B12" s="1"/>
      <c r="C12" s="1"/>
    </row>
    <row r="13" spans="1:9" ht="19.95" customHeight="1" x14ac:dyDescent="0.25">
      <c r="B13" s="1"/>
      <c r="C13" s="1"/>
    </row>
    <row r="14" spans="1:9" ht="19.95" customHeight="1" x14ac:dyDescent="0.25">
      <c r="B14" s="1"/>
      <c r="C14" s="1"/>
    </row>
    <row r="15" spans="1:9" ht="19.95" customHeight="1" x14ac:dyDescent="0.25">
      <c r="B15" s="1"/>
      <c r="C15" s="1"/>
    </row>
    <row r="16" spans="1:9" ht="19.95" customHeight="1" x14ac:dyDescent="0.25">
      <c r="B16" s="1"/>
      <c r="C16" s="1"/>
    </row>
  </sheetData>
  <autoFilter ref="B1:G9"/>
  <sortState ref="A2:K9">
    <sortCondition ref="B2"/>
  </sortState>
  <phoneticPr fontId="1" type="noConversion"/>
  <pageMargins left="0.5" right="0.5" top="1" bottom="1" header="0.5" footer="0.5"/>
  <pageSetup paperSize="9" orientation="portrait" useFirstPageNumber="1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9"/>
  <dimension ref="A1:I12"/>
  <sheetViews>
    <sheetView zoomScaleNormal="100" workbookViewId="0">
      <pane ySplit="1" topLeftCell="A2" activePane="bottomLeft" state="frozen"/>
      <selection pane="bottomLeft" activeCell="F11" sqref="F11"/>
    </sheetView>
  </sheetViews>
  <sheetFormatPr defaultRowHeight="13.2" x14ac:dyDescent="0.25"/>
  <cols>
    <col min="1" max="1" width="5.33203125" bestFit="1" customWidth="1"/>
    <col min="2" max="2" width="21.44140625" style="7" bestFit="1" customWidth="1"/>
    <col min="3" max="3" width="13.33203125" style="7" bestFit="1" customWidth="1"/>
    <col min="4" max="5" width="5.6640625" style="14" bestFit="1" customWidth="1"/>
    <col min="6" max="6" width="10.21875" style="14" bestFit="1" customWidth="1"/>
    <col min="7" max="7" width="13.109375" style="7" bestFit="1" customWidth="1"/>
    <col min="8" max="8" width="13.109375" bestFit="1" customWidth="1"/>
    <col min="9" max="9" width="2.5546875" bestFit="1" customWidth="1"/>
  </cols>
  <sheetData>
    <row r="1" spans="1:9" ht="19.95" customHeight="1" x14ac:dyDescent="0.25">
      <c r="A1" s="6" t="s">
        <v>417</v>
      </c>
      <c r="B1" s="6" t="s">
        <v>1</v>
      </c>
      <c r="C1" s="6" t="s">
        <v>2</v>
      </c>
      <c r="D1" s="12" t="s">
        <v>422</v>
      </c>
      <c r="E1" s="12" t="s">
        <v>423</v>
      </c>
      <c r="F1" s="12" t="s">
        <v>424</v>
      </c>
      <c r="G1" s="6" t="s">
        <v>384</v>
      </c>
      <c r="H1" s="8" t="s">
        <v>394</v>
      </c>
      <c r="I1" s="4">
        <f>COUNTIFS($G$2:$G$7,"高中男子軍刀")</f>
        <v>6</v>
      </c>
    </row>
    <row r="2" spans="1:9" ht="19.95" customHeight="1" x14ac:dyDescent="0.25">
      <c r="A2" s="11">
        <v>1</v>
      </c>
      <c r="B2" s="1" t="s">
        <v>119</v>
      </c>
      <c r="C2" s="1" t="s">
        <v>123</v>
      </c>
      <c r="D2" s="13" t="s">
        <v>500</v>
      </c>
      <c r="E2" s="13" t="s">
        <v>501</v>
      </c>
      <c r="F2" s="13" t="s">
        <v>426</v>
      </c>
      <c r="G2" s="8" t="s">
        <v>394</v>
      </c>
      <c r="H2" s="8"/>
      <c r="I2" s="4"/>
    </row>
    <row r="3" spans="1:9" ht="19.95" customHeight="1" x14ac:dyDescent="0.25">
      <c r="A3" s="11">
        <v>2</v>
      </c>
      <c r="B3" s="1" t="s">
        <v>119</v>
      </c>
      <c r="C3" s="1" t="s">
        <v>121</v>
      </c>
      <c r="D3" s="13" t="s">
        <v>479</v>
      </c>
      <c r="E3" s="13" t="s">
        <v>502</v>
      </c>
      <c r="F3" s="13" t="s">
        <v>426</v>
      </c>
      <c r="G3" s="8" t="s">
        <v>394</v>
      </c>
      <c r="H3" s="8"/>
      <c r="I3" s="4"/>
    </row>
    <row r="4" spans="1:9" ht="19.95" customHeight="1" x14ac:dyDescent="0.25">
      <c r="A4" s="11">
        <v>3</v>
      </c>
      <c r="B4" s="1" t="s">
        <v>119</v>
      </c>
      <c r="C4" s="1" t="s">
        <v>122</v>
      </c>
      <c r="D4" s="13" t="s">
        <v>454</v>
      </c>
      <c r="E4" s="13" t="s">
        <v>503</v>
      </c>
      <c r="F4" s="13" t="s">
        <v>426</v>
      </c>
      <c r="G4" s="8" t="s">
        <v>394</v>
      </c>
      <c r="H4" s="8"/>
      <c r="I4" s="4"/>
    </row>
    <row r="5" spans="1:9" ht="19.95" customHeight="1" x14ac:dyDescent="0.25">
      <c r="A5" s="11">
        <v>4</v>
      </c>
      <c r="B5" s="1" t="s">
        <v>119</v>
      </c>
      <c r="C5" s="1" t="s">
        <v>120</v>
      </c>
      <c r="D5" s="13" t="s">
        <v>463</v>
      </c>
      <c r="E5" s="13" t="s">
        <v>504</v>
      </c>
      <c r="F5" s="13" t="s">
        <v>426</v>
      </c>
      <c r="G5" s="8" t="s">
        <v>394</v>
      </c>
      <c r="H5" s="8"/>
      <c r="I5" s="4"/>
    </row>
    <row r="6" spans="1:9" ht="19.95" customHeight="1" x14ac:dyDescent="0.25">
      <c r="A6" s="11">
        <v>5</v>
      </c>
      <c r="B6" s="1" t="s">
        <v>368</v>
      </c>
      <c r="C6" s="1" t="s">
        <v>369</v>
      </c>
      <c r="D6" s="13" t="s">
        <v>489</v>
      </c>
      <c r="E6" s="13" t="s">
        <v>505</v>
      </c>
      <c r="F6" s="13" t="s">
        <v>426</v>
      </c>
      <c r="G6" s="8" t="s">
        <v>394</v>
      </c>
      <c r="H6" s="8"/>
      <c r="I6" s="4"/>
    </row>
    <row r="7" spans="1:9" ht="19.95" customHeight="1" x14ac:dyDescent="0.25">
      <c r="A7" s="11">
        <v>6</v>
      </c>
      <c r="B7" s="1" t="s">
        <v>343</v>
      </c>
      <c r="C7" s="1" t="s">
        <v>344</v>
      </c>
      <c r="D7" s="13" t="s">
        <v>471</v>
      </c>
      <c r="E7" s="13" t="s">
        <v>506</v>
      </c>
      <c r="F7" s="13" t="s">
        <v>426</v>
      </c>
      <c r="G7" s="8" t="s">
        <v>394</v>
      </c>
      <c r="H7" s="8"/>
      <c r="I7" s="4"/>
    </row>
    <row r="8" spans="1:9" ht="19.95" customHeight="1" x14ac:dyDescent="0.25">
      <c r="A8" s="11"/>
      <c r="B8" s="1"/>
      <c r="C8" s="1"/>
    </row>
    <row r="9" spans="1:9" ht="19.95" customHeight="1" x14ac:dyDescent="0.25">
      <c r="A9" s="11"/>
      <c r="B9" s="1"/>
      <c r="C9" s="1"/>
    </row>
    <row r="10" spans="1:9" ht="19.95" customHeight="1" x14ac:dyDescent="0.25">
      <c r="B10" s="1"/>
      <c r="C10" s="1"/>
    </row>
    <row r="11" spans="1:9" ht="19.95" customHeight="1" x14ac:dyDescent="0.25">
      <c r="B11" s="1"/>
      <c r="C11" s="1"/>
    </row>
    <row r="12" spans="1:9" ht="19.95" customHeight="1" x14ac:dyDescent="0.25">
      <c r="B12" s="1"/>
      <c r="C12" s="1"/>
    </row>
  </sheetData>
  <autoFilter ref="B1:G7"/>
  <sortState ref="A2:K7">
    <sortCondition ref="B2"/>
  </sortState>
  <phoneticPr fontId="1" type="noConversion"/>
  <pageMargins left="0.5" right="0.5" top="1" bottom="1" header="0.5" footer="0.5"/>
  <pageSetup paperSize="9" orientation="portrait" useFirstPageNumber="1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0"/>
  <dimension ref="A1:I18"/>
  <sheetViews>
    <sheetView zoomScaleNormal="100" workbookViewId="0">
      <pane ySplit="1" topLeftCell="A2" activePane="bottomLeft" state="frozen"/>
      <selection pane="bottomLeft" activeCell="G9" sqref="G9"/>
    </sheetView>
  </sheetViews>
  <sheetFormatPr defaultRowHeight="13.2" x14ac:dyDescent="0.25"/>
  <cols>
    <col min="1" max="1" width="5.33203125" bestFit="1" customWidth="1"/>
    <col min="2" max="2" width="17.33203125" style="7" bestFit="1" customWidth="1"/>
    <col min="3" max="3" width="13.33203125" style="7" bestFit="1" customWidth="1"/>
    <col min="4" max="5" width="5.6640625" style="14" bestFit="1" customWidth="1"/>
    <col min="6" max="6" width="10.21875" style="14" bestFit="1" customWidth="1"/>
    <col min="7" max="7" width="13.109375" style="7" bestFit="1" customWidth="1"/>
    <col min="8" max="8" width="13.109375" bestFit="1" customWidth="1"/>
    <col min="9" max="9" width="2.5546875" bestFit="1" customWidth="1"/>
  </cols>
  <sheetData>
    <row r="1" spans="1:9" ht="19.95" customHeight="1" x14ac:dyDescent="0.25">
      <c r="A1" s="6" t="s">
        <v>417</v>
      </c>
      <c r="B1" s="6" t="s">
        <v>1</v>
      </c>
      <c r="C1" s="6" t="s">
        <v>2</v>
      </c>
      <c r="D1" s="12" t="s">
        <v>422</v>
      </c>
      <c r="E1" s="12" t="s">
        <v>423</v>
      </c>
      <c r="F1" s="12" t="s">
        <v>424</v>
      </c>
      <c r="G1" s="6" t="s">
        <v>384</v>
      </c>
      <c r="H1" s="8" t="s">
        <v>413</v>
      </c>
      <c r="I1" s="4">
        <f>COUNTIFS($G$2:$G$6,"國中女子鈍劍")</f>
        <v>5</v>
      </c>
    </row>
    <row r="2" spans="1:9" ht="19.95" customHeight="1" x14ac:dyDescent="0.25">
      <c r="A2" s="11">
        <v>1</v>
      </c>
      <c r="B2" s="1" t="s">
        <v>27</v>
      </c>
      <c r="C2" s="1" t="s">
        <v>32</v>
      </c>
      <c r="D2" s="13" t="s">
        <v>507</v>
      </c>
      <c r="E2" s="13" t="s">
        <v>508</v>
      </c>
      <c r="F2" s="13" t="s">
        <v>425</v>
      </c>
      <c r="G2" s="8" t="s">
        <v>413</v>
      </c>
    </row>
    <row r="3" spans="1:9" ht="19.95" customHeight="1" x14ac:dyDescent="0.25">
      <c r="A3" s="11">
        <v>2</v>
      </c>
      <c r="B3" s="1" t="s">
        <v>27</v>
      </c>
      <c r="C3" s="1" t="s">
        <v>33</v>
      </c>
      <c r="D3" s="13" t="s">
        <v>507</v>
      </c>
      <c r="E3" s="13" t="s">
        <v>509</v>
      </c>
      <c r="F3" s="13" t="s">
        <v>425</v>
      </c>
      <c r="G3" s="8" t="s">
        <v>413</v>
      </c>
    </row>
    <row r="4" spans="1:9" ht="19.95" customHeight="1" x14ac:dyDescent="0.25">
      <c r="A4" s="11">
        <v>3</v>
      </c>
      <c r="B4" s="1" t="s">
        <v>379</v>
      </c>
      <c r="C4" s="1" t="s">
        <v>380</v>
      </c>
      <c r="D4" s="13" t="s">
        <v>454</v>
      </c>
      <c r="E4" s="13" t="s">
        <v>510</v>
      </c>
      <c r="F4" s="13" t="s">
        <v>425</v>
      </c>
      <c r="G4" s="8" t="s">
        <v>413</v>
      </c>
    </row>
    <row r="5" spans="1:9" ht="19.95" customHeight="1" x14ac:dyDescent="0.25">
      <c r="A5" s="11">
        <v>4</v>
      </c>
      <c r="B5" s="1" t="s">
        <v>178</v>
      </c>
      <c r="C5" s="1" t="s">
        <v>184</v>
      </c>
      <c r="D5" s="13" t="s">
        <v>477</v>
      </c>
      <c r="E5" s="13" t="s">
        <v>511</v>
      </c>
      <c r="F5" s="13" t="s">
        <v>425</v>
      </c>
      <c r="G5" s="8" t="s">
        <v>413</v>
      </c>
    </row>
    <row r="6" spans="1:9" ht="19.95" customHeight="1" x14ac:dyDescent="0.25">
      <c r="A6" s="11">
        <v>5</v>
      </c>
      <c r="B6" s="1" t="s">
        <v>178</v>
      </c>
      <c r="C6" s="1" t="s">
        <v>188</v>
      </c>
      <c r="D6" s="13" t="s">
        <v>491</v>
      </c>
      <c r="E6" s="13" t="s">
        <v>512</v>
      </c>
      <c r="F6" s="13" t="s">
        <v>425</v>
      </c>
      <c r="G6" s="8" t="s">
        <v>413</v>
      </c>
    </row>
    <row r="7" spans="1:9" ht="19.95" customHeight="1" x14ac:dyDescent="0.25">
      <c r="A7" s="11"/>
      <c r="B7" s="1"/>
      <c r="C7" s="1"/>
      <c r="D7" s="13" t="str">
        <f t="shared" ref="D7" si="0">LEFT(C7,1)</f>
        <v/>
      </c>
      <c r="E7" s="13" t="str">
        <f t="shared" ref="E7" si="1">RIGHT(C7,2)</f>
        <v/>
      </c>
      <c r="F7" s="13"/>
    </row>
    <row r="8" spans="1:9" ht="19.95" customHeight="1" x14ac:dyDescent="0.25">
      <c r="B8" s="1"/>
      <c r="C8" s="1"/>
    </row>
    <row r="9" spans="1:9" ht="19.95" customHeight="1" x14ac:dyDescent="0.25">
      <c r="B9" s="1"/>
      <c r="C9" s="1"/>
    </row>
    <row r="10" spans="1:9" ht="19.95" customHeight="1" x14ac:dyDescent="0.25">
      <c r="B10" s="1"/>
      <c r="C10" s="1"/>
    </row>
    <row r="11" spans="1:9" ht="19.95" customHeight="1" x14ac:dyDescent="0.25">
      <c r="B11" s="1"/>
      <c r="C11" s="1"/>
    </row>
    <row r="12" spans="1:9" ht="19.95" customHeight="1" x14ac:dyDescent="0.25">
      <c r="B12" s="1"/>
      <c r="C12" s="1"/>
    </row>
    <row r="13" spans="1:9" ht="19.95" customHeight="1" x14ac:dyDescent="0.25">
      <c r="B13" s="1"/>
      <c r="C13" s="1"/>
    </row>
    <row r="14" spans="1:9" ht="19.95" customHeight="1" x14ac:dyDescent="0.25">
      <c r="B14" s="1"/>
      <c r="C14" s="1"/>
    </row>
    <row r="15" spans="1:9" ht="19.95" customHeight="1" x14ac:dyDescent="0.25">
      <c r="B15" s="1"/>
      <c r="C15" s="1"/>
    </row>
    <row r="16" spans="1:9" ht="19.95" customHeight="1" x14ac:dyDescent="0.25">
      <c r="B16" s="1"/>
      <c r="C16" s="1"/>
    </row>
    <row r="17" spans="2:3" ht="19.95" customHeight="1" x14ac:dyDescent="0.25">
      <c r="B17" s="1"/>
      <c r="C17" s="1"/>
    </row>
    <row r="18" spans="2:3" ht="19.95" customHeight="1" x14ac:dyDescent="0.25">
      <c r="B18" s="1"/>
      <c r="C18" s="1"/>
    </row>
  </sheetData>
  <autoFilter ref="B1:G6"/>
  <sortState ref="A2:K6">
    <sortCondition ref="B2"/>
  </sortState>
  <phoneticPr fontId="1" type="noConversion"/>
  <pageMargins left="0.5" right="0.5" top="1" bottom="1" header="0.5" footer="0.5"/>
  <pageSetup paperSize="9" orientation="portrait" useFirstPageNumber="1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1"/>
  <dimension ref="A1:I51"/>
  <sheetViews>
    <sheetView zoomScaleNormal="100" workbookViewId="0">
      <pane ySplit="1" topLeftCell="A2" activePane="bottomLeft" state="frozen"/>
      <selection pane="bottomLeft" activeCell="H1" sqref="H1:I1048576"/>
    </sheetView>
  </sheetViews>
  <sheetFormatPr defaultRowHeight="13.2" x14ac:dyDescent="0.25"/>
  <cols>
    <col min="1" max="1" width="5.33203125" bestFit="1" customWidth="1"/>
    <col min="2" max="2" width="17.33203125" style="7" bestFit="1" customWidth="1"/>
    <col min="3" max="3" width="13.33203125" style="7" bestFit="1" customWidth="1"/>
    <col min="4" max="5" width="5.6640625" style="14" bestFit="1" customWidth="1"/>
    <col min="6" max="6" width="10.21875" style="14" bestFit="1" customWidth="1"/>
    <col min="7" max="7" width="13.109375" style="7" bestFit="1" customWidth="1"/>
    <col min="8" max="8" width="13.109375" bestFit="1" customWidth="1"/>
    <col min="9" max="9" width="3.5546875" bestFit="1" customWidth="1"/>
  </cols>
  <sheetData>
    <row r="1" spans="1:9" ht="19.95" customHeight="1" x14ac:dyDescent="0.25">
      <c r="A1" s="6" t="s">
        <v>417</v>
      </c>
      <c r="B1" s="6" t="s">
        <v>1</v>
      </c>
      <c r="C1" s="6" t="s">
        <v>2</v>
      </c>
      <c r="D1" s="12" t="s">
        <v>422</v>
      </c>
      <c r="E1" s="12" t="s">
        <v>423</v>
      </c>
      <c r="F1" s="12" t="s">
        <v>424</v>
      </c>
      <c r="G1" s="6" t="s">
        <v>384</v>
      </c>
      <c r="H1" s="8" t="s">
        <v>414</v>
      </c>
      <c r="I1" s="4">
        <f>COUNTIFS($G$2:$G$19,"國中女子銳劍")</f>
        <v>12</v>
      </c>
    </row>
    <row r="2" spans="1:9" ht="19.95" customHeight="1" x14ac:dyDescent="0.25">
      <c r="A2" s="11">
        <v>1</v>
      </c>
      <c r="B2" s="1" t="s">
        <v>27</v>
      </c>
      <c r="C2" s="1" t="s">
        <v>34</v>
      </c>
      <c r="D2" s="13" t="s">
        <v>513</v>
      </c>
      <c r="E2" s="13" t="s">
        <v>514</v>
      </c>
      <c r="F2" s="13" t="s">
        <v>425</v>
      </c>
      <c r="G2" s="8" t="s">
        <v>414</v>
      </c>
    </row>
    <row r="3" spans="1:9" ht="19.95" customHeight="1" x14ac:dyDescent="0.25">
      <c r="A3" s="11">
        <v>2</v>
      </c>
      <c r="B3" s="1" t="s">
        <v>27</v>
      </c>
      <c r="C3" s="1" t="s">
        <v>35</v>
      </c>
      <c r="D3" s="13" t="s">
        <v>500</v>
      </c>
      <c r="E3" s="13" t="s">
        <v>515</v>
      </c>
      <c r="F3" s="13" t="s">
        <v>425</v>
      </c>
      <c r="G3" s="8" t="s">
        <v>414</v>
      </c>
    </row>
    <row r="4" spans="1:9" ht="19.95" customHeight="1" x14ac:dyDescent="0.25">
      <c r="A4" s="11">
        <v>3</v>
      </c>
      <c r="B4" s="1" t="s">
        <v>27</v>
      </c>
      <c r="C4" s="1" t="s">
        <v>348</v>
      </c>
      <c r="D4" s="13" t="s">
        <v>516</v>
      </c>
      <c r="E4" s="13" t="s">
        <v>517</v>
      </c>
      <c r="F4" s="13" t="s">
        <v>425</v>
      </c>
      <c r="G4" s="8" t="s">
        <v>414</v>
      </c>
    </row>
    <row r="5" spans="1:9" ht="19.95" customHeight="1" x14ac:dyDescent="0.25">
      <c r="A5" s="11">
        <v>4</v>
      </c>
      <c r="B5" s="1" t="s">
        <v>210</v>
      </c>
      <c r="C5" s="1" t="s">
        <v>218</v>
      </c>
      <c r="D5" s="13" t="s">
        <v>454</v>
      </c>
      <c r="E5" s="13" t="s">
        <v>518</v>
      </c>
      <c r="F5" s="13" t="s">
        <v>425</v>
      </c>
      <c r="G5" s="8" t="s">
        <v>414</v>
      </c>
    </row>
    <row r="6" spans="1:9" ht="19.95" customHeight="1" x14ac:dyDescent="0.25">
      <c r="A6" s="11">
        <v>5</v>
      </c>
      <c r="B6" s="1" t="s">
        <v>210</v>
      </c>
      <c r="C6" s="1" t="s">
        <v>220</v>
      </c>
      <c r="D6" s="13" t="s">
        <v>458</v>
      </c>
      <c r="E6" s="13" t="s">
        <v>519</v>
      </c>
      <c r="F6" s="13" t="s">
        <v>425</v>
      </c>
      <c r="G6" s="8" t="s">
        <v>414</v>
      </c>
    </row>
    <row r="7" spans="1:9" ht="19.95" customHeight="1" x14ac:dyDescent="0.25">
      <c r="A7" s="11">
        <v>6</v>
      </c>
      <c r="B7" s="1" t="s">
        <v>146</v>
      </c>
      <c r="C7" s="1" t="s">
        <v>166</v>
      </c>
      <c r="D7" s="13" t="s">
        <v>500</v>
      </c>
      <c r="E7" s="13" t="s">
        <v>520</v>
      </c>
      <c r="F7" s="13" t="s">
        <v>425</v>
      </c>
      <c r="G7" s="8" t="s">
        <v>414</v>
      </c>
    </row>
    <row r="8" spans="1:9" ht="19.95" customHeight="1" x14ac:dyDescent="0.25">
      <c r="A8" s="11">
        <v>7</v>
      </c>
      <c r="B8" s="1" t="s">
        <v>146</v>
      </c>
      <c r="C8" s="1" t="s">
        <v>167</v>
      </c>
      <c r="D8" s="13" t="s">
        <v>454</v>
      </c>
      <c r="E8" s="13" t="s">
        <v>521</v>
      </c>
      <c r="F8" s="13" t="s">
        <v>425</v>
      </c>
      <c r="G8" s="8" t="s">
        <v>414</v>
      </c>
    </row>
    <row r="9" spans="1:9" ht="19.95" customHeight="1" x14ac:dyDescent="0.25">
      <c r="A9" s="11">
        <v>8</v>
      </c>
      <c r="B9" s="1" t="s">
        <v>146</v>
      </c>
      <c r="C9" s="1" t="s">
        <v>168</v>
      </c>
      <c r="D9" s="13" t="s">
        <v>454</v>
      </c>
      <c r="E9" s="13" t="s">
        <v>522</v>
      </c>
      <c r="F9" s="13" t="s">
        <v>425</v>
      </c>
      <c r="G9" s="8" t="s">
        <v>414</v>
      </c>
    </row>
    <row r="10" spans="1:9" ht="19.95" customHeight="1" x14ac:dyDescent="0.25">
      <c r="A10" s="11">
        <v>9</v>
      </c>
      <c r="B10" s="1" t="s">
        <v>146</v>
      </c>
      <c r="C10" s="1" t="s">
        <v>169</v>
      </c>
      <c r="D10" s="13" t="s">
        <v>523</v>
      </c>
      <c r="E10" s="13" t="s">
        <v>524</v>
      </c>
      <c r="F10" s="13" t="s">
        <v>425</v>
      </c>
      <c r="G10" s="8" t="s">
        <v>414</v>
      </c>
    </row>
    <row r="11" spans="1:9" ht="19.95" customHeight="1" x14ac:dyDescent="0.25">
      <c r="A11" s="11">
        <v>10</v>
      </c>
      <c r="B11" s="1" t="s">
        <v>146</v>
      </c>
      <c r="C11" s="1" t="s">
        <v>170</v>
      </c>
      <c r="D11" s="13" t="s">
        <v>525</v>
      </c>
      <c r="E11" s="13" t="s">
        <v>526</v>
      </c>
      <c r="F11" s="13" t="s">
        <v>425</v>
      </c>
      <c r="G11" s="8" t="s">
        <v>414</v>
      </c>
    </row>
    <row r="12" spans="1:9" ht="19.95" customHeight="1" x14ac:dyDescent="0.25">
      <c r="A12" s="11">
        <v>11</v>
      </c>
      <c r="B12" s="1" t="s">
        <v>146</v>
      </c>
      <c r="C12" s="1" t="s">
        <v>171</v>
      </c>
      <c r="D12" s="13" t="s">
        <v>527</v>
      </c>
      <c r="E12" s="13" t="s">
        <v>528</v>
      </c>
      <c r="F12" s="13" t="s">
        <v>425</v>
      </c>
      <c r="G12" s="8" t="s">
        <v>414</v>
      </c>
    </row>
    <row r="13" spans="1:9" ht="19.95" customHeight="1" x14ac:dyDescent="0.25">
      <c r="A13" s="11">
        <v>12</v>
      </c>
      <c r="B13" s="1" t="s">
        <v>146</v>
      </c>
      <c r="C13" s="1" t="s">
        <v>172</v>
      </c>
      <c r="D13" s="13" t="s">
        <v>463</v>
      </c>
      <c r="E13" s="13" t="s">
        <v>529</v>
      </c>
      <c r="F13" s="13" t="s">
        <v>425</v>
      </c>
      <c r="G13" s="8" t="s">
        <v>414</v>
      </c>
    </row>
    <row r="14" spans="1:9" ht="19.95" customHeight="1" x14ac:dyDescent="0.25">
      <c r="B14" s="3"/>
      <c r="C14" s="3"/>
      <c r="G14" s="9"/>
    </row>
    <row r="15" spans="1:9" ht="19.95" customHeight="1" x14ac:dyDescent="0.25">
      <c r="B15" s="3"/>
      <c r="C15" s="3"/>
      <c r="G15" s="9"/>
    </row>
    <row r="16" spans="1:9" ht="19.95" customHeight="1" x14ac:dyDescent="0.25">
      <c r="B16" s="3"/>
      <c r="C16" s="3"/>
      <c r="G16" s="9"/>
    </row>
    <row r="17" spans="2:7" ht="19.95" customHeight="1" x14ac:dyDescent="0.25">
      <c r="B17" s="3"/>
      <c r="C17" s="3"/>
      <c r="G17" s="9"/>
    </row>
    <row r="18" spans="2:7" ht="19.95" customHeight="1" x14ac:dyDescent="0.25">
      <c r="B18" s="3"/>
      <c r="C18" s="1"/>
      <c r="G18" s="1"/>
    </row>
    <row r="19" spans="2:7" ht="19.95" customHeight="1" x14ac:dyDescent="0.25">
      <c r="B19" s="3"/>
      <c r="C19" s="1"/>
      <c r="G19" s="1"/>
    </row>
    <row r="20" spans="2:7" ht="19.95" customHeight="1" x14ac:dyDescent="0.25">
      <c r="B20" s="3"/>
      <c r="C20" s="1"/>
    </row>
    <row r="21" spans="2:7" ht="19.95" customHeight="1" x14ac:dyDescent="0.25">
      <c r="B21" s="1"/>
      <c r="C21" s="1"/>
    </row>
    <row r="22" spans="2:7" ht="19.95" customHeight="1" x14ac:dyDescent="0.25">
      <c r="B22" s="1"/>
      <c r="C22" s="1"/>
    </row>
    <row r="23" spans="2:7" ht="19.95" customHeight="1" x14ac:dyDescent="0.25">
      <c r="B23" s="1"/>
      <c r="C23" s="1"/>
    </row>
    <row r="24" spans="2:7" ht="19.95" customHeight="1" x14ac:dyDescent="0.25">
      <c r="B24" s="1"/>
      <c r="C24" s="1"/>
    </row>
    <row r="25" spans="2:7" ht="19.95" customHeight="1" x14ac:dyDescent="0.25">
      <c r="B25" s="1"/>
      <c r="C25" s="1"/>
    </row>
    <row r="26" spans="2:7" ht="19.95" customHeight="1" x14ac:dyDescent="0.25">
      <c r="B26" s="1"/>
      <c r="C26" s="1"/>
    </row>
    <row r="27" spans="2:7" ht="19.95" customHeight="1" x14ac:dyDescent="0.25">
      <c r="B27" s="1"/>
      <c r="C27" s="1"/>
    </row>
    <row r="28" spans="2:7" ht="19.95" customHeight="1" x14ac:dyDescent="0.25">
      <c r="B28" s="1"/>
      <c r="C28" s="1"/>
    </row>
    <row r="29" spans="2:7" ht="19.95" customHeight="1" x14ac:dyDescent="0.25">
      <c r="B29" s="1"/>
      <c r="C29" s="1"/>
    </row>
    <row r="30" spans="2:7" ht="19.95" customHeight="1" x14ac:dyDescent="0.25">
      <c r="B30" s="1"/>
      <c r="C30" s="1"/>
    </row>
    <row r="31" spans="2:7" ht="19.95" customHeight="1" x14ac:dyDescent="0.25">
      <c r="B31" s="1"/>
      <c r="C31" s="1"/>
    </row>
    <row r="32" spans="2:7" ht="19.95" customHeight="1" x14ac:dyDescent="0.25">
      <c r="B32" s="1"/>
      <c r="C32" s="1"/>
    </row>
    <row r="33" spans="2:3" ht="19.95" customHeight="1" x14ac:dyDescent="0.25">
      <c r="B33" s="1"/>
      <c r="C33" s="1"/>
    </row>
    <row r="34" spans="2:3" ht="19.95" customHeight="1" x14ac:dyDescent="0.25">
      <c r="B34" s="1"/>
      <c r="C34" s="1"/>
    </row>
    <row r="35" spans="2:3" ht="19.95" customHeight="1" x14ac:dyDescent="0.25">
      <c r="B35" s="1"/>
      <c r="C35" s="1"/>
    </row>
    <row r="36" spans="2:3" ht="19.95" customHeight="1" x14ac:dyDescent="0.25">
      <c r="B36" s="1"/>
      <c r="C36" s="1"/>
    </row>
    <row r="37" spans="2:3" ht="19.95" customHeight="1" x14ac:dyDescent="0.25">
      <c r="B37" s="1"/>
      <c r="C37" s="1"/>
    </row>
    <row r="38" spans="2:3" ht="19.95" customHeight="1" x14ac:dyDescent="0.25">
      <c r="B38" s="1"/>
      <c r="C38" s="1"/>
    </row>
    <row r="39" spans="2:3" ht="19.95" customHeight="1" x14ac:dyDescent="0.25">
      <c r="B39" s="1"/>
      <c r="C39" s="1"/>
    </row>
    <row r="40" spans="2:3" ht="19.95" customHeight="1" x14ac:dyDescent="0.25">
      <c r="B40" s="1"/>
      <c r="C40" s="1"/>
    </row>
    <row r="41" spans="2:3" ht="19.95" customHeight="1" x14ac:dyDescent="0.25">
      <c r="B41" s="1"/>
      <c r="C41" s="1"/>
    </row>
    <row r="42" spans="2:3" ht="19.95" customHeight="1" x14ac:dyDescent="0.25">
      <c r="B42" s="1"/>
      <c r="C42" s="1"/>
    </row>
    <row r="43" spans="2:3" ht="19.95" customHeight="1" x14ac:dyDescent="0.25">
      <c r="B43" s="1"/>
      <c r="C43" s="1"/>
    </row>
    <row r="44" spans="2:3" ht="19.95" customHeight="1" x14ac:dyDescent="0.25">
      <c r="B44" s="1"/>
      <c r="C44" s="1"/>
    </row>
    <row r="45" spans="2:3" ht="19.95" customHeight="1" x14ac:dyDescent="0.25">
      <c r="B45" s="1"/>
      <c r="C45" s="1"/>
    </row>
    <row r="46" spans="2:3" ht="19.95" customHeight="1" x14ac:dyDescent="0.25">
      <c r="B46" s="1"/>
      <c r="C46" s="1"/>
    </row>
    <row r="47" spans="2:3" ht="19.95" customHeight="1" x14ac:dyDescent="0.25">
      <c r="B47" s="1"/>
      <c r="C47" s="1"/>
    </row>
    <row r="48" spans="2:3" ht="19.95" customHeight="1" x14ac:dyDescent="0.25">
      <c r="B48" s="1"/>
      <c r="C48" s="1"/>
    </row>
    <row r="49" spans="2:3" ht="19.95" customHeight="1" x14ac:dyDescent="0.25">
      <c r="B49" s="1"/>
      <c r="C49" s="1"/>
    </row>
    <row r="50" spans="2:3" ht="19.95" customHeight="1" x14ac:dyDescent="0.25">
      <c r="B50" s="1"/>
      <c r="C50" s="1"/>
    </row>
    <row r="51" spans="2:3" ht="19.95" customHeight="1" x14ac:dyDescent="0.25">
      <c r="B51" s="1"/>
      <c r="C51" s="1"/>
    </row>
  </sheetData>
  <autoFilter ref="B1:G13"/>
  <sortState ref="A2:K14">
    <sortCondition ref="B2"/>
  </sortState>
  <phoneticPr fontId="1" type="noConversion"/>
  <pageMargins left="0.5" right="0.5" top="1" bottom="1" header="0.5" footer="0.5"/>
  <pageSetup paperSize="9" orientation="portrait" useFirstPageNumber="1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2"/>
  <dimension ref="A1:I49"/>
  <sheetViews>
    <sheetView zoomScaleNormal="100" workbookViewId="0">
      <pane ySplit="1" topLeftCell="A2" activePane="bottomLeft" state="frozen"/>
      <selection pane="bottomLeft" activeCell="G11" sqref="G11"/>
    </sheetView>
  </sheetViews>
  <sheetFormatPr defaultRowHeight="13.2" x14ac:dyDescent="0.25"/>
  <cols>
    <col min="1" max="1" width="5.33203125" bestFit="1" customWidth="1"/>
    <col min="2" max="2" width="21.44140625" style="7" bestFit="1" customWidth="1"/>
    <col min="3" max="3" width="13.33203125" style="7" bestFit="1" customWidth="1"/>
    <col min="4" max="5" width="5.6640625" style="14" bestFit="1" customWidth="1"/>
    <col min="6" max="6" width="10.21875" style="14" bestFit="1" customWidth="1"/>
    <col min="7" max="7" width="13.109375" style="7" bestFit="1" customWidth="1"/>
    <col min="8" max="8" width="13.109375" bestFit="1" customWidth="1"/>
    <col min="9" max="9" width="3.5546875" bestFit="1" customWidth="1"/>
  </cols>
  <sheetData>
    <row r="1" spans="1:9" ht="19.95" customHeight="1" x14ac:dyDescent="0.25">
      <c r="A1" s="6" t="s">
        <v>417</v>
      </c>
      <c r="B1" s="6" t="s">
        <v>1</v>
      </c>
      <c r="C1" s="6" t="s">
        <v>2</v>
      </c>
      <c r="D1" s="12" t="s">
        <v>422</v>
      </c>
      <c r="E1" s="12" t="s">
        <v>423</v>
      </c>
      <c r="F1" s="12" t="s">
        <v>424</v>
      </c>
      <c r="G1" s="6" t="s">
        <v>384</v>
      </c>
      <c r="H1" s="8" t="s">
        <v>412</v>
      </c>
      <c r="I1" s="4">
        <f>COUNTIFS($G$2:$G$17,"國中女子軍刀")</f>
        <v>10</v>
      </c>
    </row>
    <row r="2" spans="1:9" ht="19.95" customHeight="1" x14ac:dyDescent="0.25">
      <c r="A2" s="11">
        <v>1</v>
      </c>
      <c r="B2" s="1" t="s">
        <v>338</v>
      </c>
      <c r="C2" s="1" t="s">
        <v>339</v>
      </c>
      <c r="D2" s="13" t="s">
        <v>530</v>
      </c>
      <c r="E2" s="13" t="s">
        <v>531</v>
      </c>
      <c r="F2" s="13" t="s">
        <v>425</v>
      </c>
      <c r="G2" s="8" t="s">
        <v>412</v>
      </c>
    </row>
    <row r="3" spans="1:9" ht="19.95" customHeight="1" x14ac:dyDescent="0.25">
      <c r="A3" s="11">
        <v>2</v>
      </c>
      <c r="B3" s="1" t="s">
        <v>210</v>
      </c>
      <c r="C3" s="1" t="s">
        <v>219</v>
      </c>
      <c r="D3" s="13" t="s">
        <v>532</v>
      </c>
      <c r="E3" s="13" t="s">
        <v>533</v>
      </c>
      <c r="F3" s="13" t="s">
        <v>425</v>
      </c>
      <c r="G3" s="8" t="s">
        <v>412</v>
      </c>
    </row>
    <row r="4" spans="1:9" ht="19.95" customHeight="1" x14ac:dyDescent="0.25">
      <c r="A4" s="11">
        <v>3</v>
      </c>
      <c r="B4" s="1" t="s">
        <v>100</v>
      </c>
      <c r="C4" s="1" t="s">
        <v>104</v>
      </c>
      <c r="D4" s="13" t="s">
        <v>500</v>
      </c>
      <c r="E4" s="13" t="s">
        <v>534</v>
      </c>
      <c r="F4" s="13" t="s">
        <v>425</v>
      </c>
      <c r="G4" s="8" t="s">
        <v>412</v>
      </c>
    </row>
    <row r="5" spans="1:9" ht="19.95" customHeight="1" x14ac:dyDescent="0.25">
      <c r="A5" s="11">
        <v>4</v>
      </c>
      <c r="B5" s="1" t="s">
        <v>100</v>
      </c>
      <c r="C5" s="1" t="s">
        <v>105</v>
      </c>
      <c r="D5" s="13" t="s">
        <v>454</v>
      </c>
      <c r="E5" s="13" t="s">
        <v>535</v>
      </c>
      <c r="F5" s="13" t="s">
        <v>425</v>
      </c>
      <c r="G5" s="8" t="s">
        <v>412</v>
      </c>
    </row>
    <row r="6" spans="1:9" ht="19.95" customHeight="1" x14ac:dyDescent="0.25">
      <c r="A6" s="11">
        <v>5</v>
      </c>
      <c r="B6" s="1" t="s">
        <v>100</v>
      </c>
      <c r="C6" s="1" t="s">
        <v>109</v>
      </c>
      <c r="D6" s="13" t="s">
        <v>474</v>
      </c>
      <c r="E6" s="13" t="s">
        <v>536</v>
      </c>
      <c r="F6" s="13" t="s">
        <v>425</v>
      </c>
      <c r="G6" s="8" t="s">
        <v>412</v>
      </c>
    </row>
    <row r="7" spans="1:9" ht="19.95" customHeight="1" x14ac:dyDescent="0.25">
      <c r="A7" s="11">
        <v>6</v>
      </c>
      <c r="B7" s="1" t="s">
        <v>100</v>
      </c>
      <c r="C7" s="1" t="s">
        <v>110</v>
      </c>
      <c r="D7" s="13" t="s">
        <v>498</v>
      </c>
      <c r="E7" s="13" t="s">
        <v>537</v>
      </c>
      <c r="F7" s="13" t="s">
        <v>425</v>
      </c>
      <c r="G7" s="8" t="s">
        <v>412</v>
      </c>
    </row>
    <row r="8" spans="1:9" ht="19.95" customHeight="1" x14ac:dyDescent="0.25">
      <c r="A8" s="11">
        <v>7</v>
      </c>
      <c r="B8" s="1" t="s">
        <v>100</v>
      </c>
      <c r="C8" s="1" t="s">
        <v>111</v>
      </c>
      <c r="D8" s="13" t="s">
        <v>454</v>
      </c>
      <c r="E8" s="13" t="s">
        <v>538</v>
      </c>
      <c r="F8" s="13" t="s">
        <v>425</v>
      </c>
      <c r="G8" s="8" t="s">
        <v>412</v>
      </c>
    </row>
    <row r="9" spans="1:9" ht="19.95" customHeight="1" x14ac:dyDescent="0.25">
      <c r="A9" s="11">
        <v>8</v>
      </c>
      <c r="B9" s="1" t="s">
        <v>100</v>
      </c>
      <c r="C9" s="1" t="s">
        <v>112</v>
      </c>
      <c r="D9" s="13" t="s">
        <v>448</v>
      </c>
      <c r="E9" s="13" t="s">
        <v>539</v>
      </c>
      <c r="F9" s="13" t="s">
        <v>425</v>
      </c>
      <c r="G9" s="8" t="s">
        <v>412</v>
      </c>
    </row>
    <row r="10" spans="1:9" ht="19.95" customHeight="1" x14ac:dyDescent="0.25">
      <c r="A10" s="11">
        <v>9</v>
      </c>
      <c r="B10" s="1" t="s">
        <v>100</v>
      </c>
      <c r="C10" s="1" t="s">
        <v>114</v>
      </c>
      <c r="D10" s="13" t="s">
        <v>540</v>
      </c>
      <c r="E10" s="13" t="s">
        <v>541</v>
      </c>
      <c r="F10" s="13" t="s">
        <v>425</v>
      </c>
      <c r="G10" s="8" t="s">
        <v>412</v>
      </c>
    </row>
    <row r="11" spans="1:9" ht="19.95" customHeight="1" x14ac:dyDescent="0.25">
      <c r="A11" s="11">
        <v>10</v>
      </c>
      <c r="B11" s="1" t="s">
        <v>100</v>
      </c>
      <c r="C11" s="1" t="s">
        <v>116</v>
      </c>
      <c r="D11" s="13" t="s">
        <v>454</v>
      </c>
      <c r="E11" s="13" t="s">
        <v>542</v>
      </c>
      <c r="F11" s="13" t="s">
        <v>425</v>
      </c>
      <c r="G11" s="8" t="s">
        <v>412</v>
      </c>
    </row>
    <row r="12" spans="1:9" ht="19.95" customHeight="1" x14ac:dyDescent="0.25">
      <c r="A12" s="11"/>
      <c r="B12" s="3"/>
      <c r="C12" s="3"/>
      <c r="G12" s="9"/>
    </row>
    <row r="13" spans="1:9" ht="19.95" customHeight="1" x14ac:dyDescent="0.25">
      <c r="A13" s="11"/>
      <c r="B13" s="3"/>
      <c r="C13" s="3"/>
      <c r="G13" s="9"/>
    </row>
    <row r="14" spans="1:9" ht="19.95" customHeight="1" x14ac:dyDescent="0.25">
      <c r="A14" s="11"/>
      <c r="B14" s="3"/>
      <c r="C14" s="3"/>
      <c r="G14" s="9"/>
    </row>
    <row r="15" spans="1:9" ht="19.95" customHeight="1" x14ac:dyDescent="0.25">
      <c r="B15" s="3"/>
      <c r="C15" s="3"/>
      <c r="G15" s="9"/>
    </row>
    <row r="16" spans="1:9" ht="19.95" customHeight="1" x14ac:dyDescent="0.25">
      <c r="B16" s="3"/>
      <c r="C16" s="1"/>
      <c r="G16" s="1"/>
    </row>
    <row r="17" spans="2:7" ht="19.95" customHeight="1" x14ac:dyDescent="0.25">
      <c r="B17" s="3"/>
      <c r="C17" s="1"/>
      <c r="G17" s="1"/>
    </row>
    <row r="18" spans="2:7" ht="19.95" customHeight="1" x14ac:dyDescent="0.25">
      <c r="B18" s="3"/>
      <c r="C18" s="1"/>
    </row>
    <row r="19" spans="2:7" ht="19.95" customHeight="1" x14ac:dyDescent="0.25">
      <c r="B19" s="1"/>
      <c r="C19" s="1"/>
    </row>
    <row r="20" spans="2:7" ht="19.95" customHeight="1" x14ac:dyDescent="0.25">
      <c r="B20" s="1"/>
      <c r="C20" s="1"/>
    </row>
    <row r="21" spans="2:7" ht="19.95" customHeight="1" x14ac:dyDescent="0.25">
      <c r="B21" s="1"/>
      <c r="C21" s="1"/>
    </row>
    <row r="22" spans="2:7" ht="19.95" customHeight="1" x14ac:dyDescent="0.25">
      <c r="B22" s="1"/>
      <c r="C22" s="1"/>
    </row>
    <row r="23" spans="2:7" ht="19.95" customHeight="1" x14ac:dyDescent="0.25">
      <c r="B23" s="1"/>
      <c r="C23" s="1"/>
    </row>
    <row r="24" spans="2:7" ht="19.95" customHeight="1" x14ac:dyDescent="0.25">
      <c r="B24" s="1"/>
      <c r="C24" s="1"/>
    </row>
    <row r="25" spans="2:7" ht="19.95" customHeight="1" x14ac:dyDescent="0.25">
      <c r="B25" s="1"/>
      <c r="C25" s="1"/>
    </row>
    <row r="26" spans="2:7" ht="19.95" customHeight="1" x14ac:dyDescent="0.25">
      <c r="B26" s="1"/>
      <c r="C26" s="1"/>
    </row>
    <row r="27" spans="2:7" ht="19.95" customHeight="1" x14ac:dyDescent="0.25">
      <c r="B27" s="1"/>
      <c r="C27" s="1"/>
    </row>
    <row r="28" spans="2:7" ht="19.95" customHeight="1" x14ac:dyDescent="0.25">
      <c r="B28" s="1"/>
      <c r="C28" s="1"/>
    </row>
    <row r="29" spans="2:7" ht="19.95" customHeight="1" x14ac:dyDescent="0.25">
      <c r="B29" s="1"/>
      <c r="C29" s="1"/>
    </row>
    <row r="30" spans="2:7" ht="19.95" customHeight="1" x14ac:dyDescent="0.25">
      <c r="B30" s="1"/>
      <c r="C30" s="1"/>
    </row>
    <row r="31" spans="2:7" ht="19.95" customHeight="1" x14ac:dyDescent="0.25">
      <c r="B31" s="1"/>
      <c r="C31" s="1"/>
    </row>
    <row r="32" spans="2:7" ht="19.95" customHeight="1" x14ac:dyDescent="0.25">
      <c r="B32" s="1"/>
      <c r="C32" s="1"/>
    </row>
    <row r="33" spans="2:3" ht="19.95" customHeight="1" x14ac:dyDescent="0.25">
      <c r="B33" s="1"/>
      <c r="C33" s="1"/>
    </row>
    <row r="34" spans="2:3" ht="19.95" customHeight="1" x14ac:dyDescent="0.25">
      <c r="B34" s="1"/>
      <c r="C34" s="1"/>
    </row>
    <row r="35" spans="2:3" ht="19.95" customHeight="1" x14ac:dyDescent="0.25">
      <c r="B35" s="1"/>
      <c r="C35" s="1"/>
    </row>
    <row r="36" spans="2:3" ht="19.95" customHeight="1" x14ac:dyDescent="0.25">
      <c r="B36" s="1"/>
      <c r="C36" s="1"/>
    </row>
    <row r="37" spans="2:3" ht="19.95" customHeight="1" x14ac:dyDescent="0.25">
      <c r="B37" s="1"/>
      <c r="C37" s="1"/>
    </row>
    <row r="38" spans="2:3" ht="19.95" customHeight="1" x14ac:dyDescent="0.25">
      <c r="B38" s="1"/>
      <c r="C38" s="1"/>
    </row>
    <row r="39" spans="2:3" ht="19.95" customHeight="1" x14ac:dyDescent="0.25">
      <c r="B39" s="1"/>
      <c r="C39" s="1"/>
    </row>
    <row r="40" spans="2:3" ht="19.95" customHeight="1" x14ac:dyDescent="0.25">
      <c r="B40" s="1"/>
      <c r="C40" s="1"/>
    </row>
    <row r="41" spans="2:3" ht="19.95" customHeight="1" x14ac:dyDescent="0.25">
      <c r="B41" s="1"/>
      <c r="C41" s="1"/>
    </row>
    <row r="42" spans="2:3" ht="19.95" customHeight="1" x14ac:dyDescent="0.25">
      <c r="B42" s="1"/>
      <c r="C42" s="1"/>
    </row>
    <row r="43" spans="2:3" ht="19.95" customHeight="1" x14ac:dyDescent="0.25">
      <c r="B43" s="1"/>
      <c r="C43" s="1"/>
    </row>
    <row r="44" spans="2:3" ht="19.95" customHeight="1" x14ac:dyDescent="0.25">
      <c r="B44" s="1"/>
      <c r="C44" s="1"/>
    </row>
    <row r="45" spans="2:3" ht="19.95" customHeight="1" x14ac:dyDescent="0.25">
      <c r="B45" s="1"/>
      <c r="C45" s="1"/>
    </row>
    <row r="46" spans="2:3" ht="19.95" customHeight="1" x14ac:dyDescent="0.25">
      <c r="B46" s="1"/>
      <c r="C46" s="1"/>
    </row>
    <row r="47" spans="2:3" ht="19.95" customHeight="1" x14ac:dyDescent="0.25">
      <c r="B47" s="1"/>
      <c r="C47" s="1"/>
    </row>
    <row r="48" spans="2:3" ht="19.95" customHeight="1" x14ac:dyDescent="0.25">
      <c r="B48" s="1"/>
      <c r="C48" s="1"/>
    </row>
    <row r="49" spans="2:3" ht="19.95" customHeight="1" x14ac:dyDescent="0.25">
      <c r="B49" s="1"/>
      <c r="C49" s="1"/>
    </row>
  </sheetData>
  <autoFilter ref="B1:G11"/>
  <sortState ref="A2:K11">
    <sortCondition ref="B2"/>
  </sortState>
  <phoneticPr fontId="1" type="noConversion"/>
  <pageMargins left="0.5" right="0.5" top="1" bottom="1" header="0.5" footer="0.5"/>
  <pageSetup paperSize="9" orientation="portrait" useFirstPageNumber="1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30</vt:i4>
      </vt:variant>
    </vt:vector>
  </HeadingPairs>
  <TitlesOfParts>
    <vt:vector size="30" baseType="lpstr">
      <vt:lpstr>高中女鈍</vt:lpstr>
      <vt:lpstr>高中女銳</vt:lpstr>
      <vt:lpstr>高中女軍</vt:lpstr>
      <vt:lpstr>高中男鈍</vt:lpstr>
      <vt:lpstr>高中男銳</vt:lpstr>
      <vt:lpstr>高中男軍</vt:lpstr>
      <vt:lpstr>國中女鈍</vt:lpstr>
      <vt:lpstr>國中女銳</vt:lpstr>
      <vt:lpstr>國中女軍</vt:lpstr>
      <vt:lpstr>國中男鈍</vt:lpstr>
      <vt:lpstr>國中男銳</vt:lpstr>
      <vt:lpstr>國中男軍</vt:lpstr>
      <vt:lpstr>國小高女鈍</vt:lpstr>
      <vt:lpstr>國小高女銳</vt:lpstr>
      <vt:lpstr>國小高女軍</vt:lpstr>
      <vt:lpstr>國小高男鈍</vt:lpstr>
      <vt:lpstr>國小高男銳</vt:lpstr>
      <vt:lpstr>國小高男軍</vt:lpstr>
      <vt:lpstr>國小中女鈍</vt:lpstr>
      <vt:lpstr>國小中女銳</vt:lpstr>
      <vt:lpstr>國小中女軍</vt:lpstr>
      <vt:lpstr>國小中男鈍</vt:lpstr>
      <vt:lpstr>國小中男銳</vt:lpstr>
      <vt:lpstr>國小中男軍</vt:lpstr>
      <vt:lpstr>國小低女鈍</vt:lpstr>
      <vt:lpstr>國小低女銳</vt:lpstr>
      <vt:lpstr>國小低女軍</vt:lpstr>
      <vt:lpstr>國小低男鈍</vt:lpstr>
      <vt:lpstr>國小低男銳</vt:lpstr>
      <vt:lpstr>國小低男軍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Madina Ching 荊治惠</dc:creator>
  <dc:description/>
  <cp:lastModifiedBy>Madina Ching 荊治惠</cp:lastModifiedBy>
  <cp:revision>0</cp:revision>
  <dcterms:created xsi:type="dcterms:W3CDTF">2024-01-30T10:24:31Z</dcterms:created>
  <dcterms:modified xsi:type="dcterms:W3CDTF">2024-02-19T09:14:36Z</dcterms:modified>
</cp:coreProperties>
</file>